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4"/>
  </bookViews>
  <sheets>
    <sheet name="Приложение 1" sheetId="1" state="visible" r:id="rId3"/>
    <sheet name="Приложение 2" sheetId="2" state="visible" r:id="rId4"/>
    <sheet name="Приложение 3" sheetId="3" state="visible" r:id="rId5"/>
    <sheet name="Приложение 4" sheetId="4" state="visible" r:id="rId6"/>
    <sheet name="Приложение 5" sheetId="5" state="visible" r:id="rId7"/>
    <sheet name="3" sheetId="6" state="hidden" r:id="rId8"/>
    <sheet name="5" sheetId="7" state="hidden" r:id="rId9"/>
    <sheet name="6" sheetId="8" state="hidden" r:id="rId10"/>
  </sheets>
  <externalReferences>
    <externalReference r:id="rId1"/>
    <externalReference r:id="rId2"/>
  </externalReferences>
  <definedNames>
    <definedName name="Print_Titles" localSheetId="0">'Приложение 1'!$A:$B</definedName>
    <definedName name="_xlnm.Print_Area" localSheetId="0">'Приложение 1'!$A$1:$AY$33</definedName>
    <definedName name="Print_Titles" localSheetId="1">'Приложение 2'!$A:$B</definedName>
    <definedName name="_xlnm.Print_Area" localSheetId="1">'Приложение 2'!$A$1:$AC$34</definedName>
    <definedName name="Print_Titles" localSheetId="2">'Приложение 3'!$A:$B</definedName>
    <definedName name="_xlnm.Print_Area" localSheetId="2">'Приложение 3'!$A$1:$BB$39</definedName>
    <definedName name="Print_Titles" localSheetId="3">'Приложение 4'!$A:$B</definedName>
    <definedName name="_xlnm.Print_Area" localSheetId="3">'Приложение 4'!$A$1:$BN$37</definedName>
    <definedName name="_xlnm.Print_Area" localSheetId="4">'Приложение 5'!$A$1:$J$69</definedName>
    <definedName name="Print_Titles" localSheetId="5">'3'!$11:$14</definedName>
    <definedName name="_xlnm.Print_Area" localSheetId="5">'3'!$A$1:$AW$20</definedName>
    <definedName name="_xlnm.Print_Area" localSheetId="6">'5'!$A$1:$AL$20</definedName>
    <definedName name="_xlnm.Print_Area" localSheetId="7">'6'!$A$1:$U$24</definedName>
  </definedNames>
  <calcPr/>
</workbook>
</file>

<file path=xl/sharedStrings.xml><?xml version="1.0" encoding="utf-8"?>
<sst xmlns="http://schemas.openxmlformats.org/spreadsheetml/2006/main" count="287" uniqueCount="287">
  <si>
    <r>
      <t xml:space="preserve">Приложение  № __</t>
    </r>
    <r>
      <rPr>
        <vertAlign val="superscript"/>
        <sz val="14"/>
        <rFont val="Times New Roman"/>
      </rPr>
      <t>1)</t>
    </r>
  </si>
  <si>
    <r>
      <t xml:space="preserve">к решению ______________ от «__» _________ г. №__________</t>
    </r>
    <r>
      <rPr>
        <vertAlign val="superscript"/>
        <sz val="14"/>
        <rFont val="Times New Roman"/>
      </rPr>
      <t>2)</t>
    </r>
  </si>
  <si>
    <t xml:space="preserve">Перечни инвестиционных проектов</t>
  </si>
  <si>
    <t xml:space="preserve">Раздел 1. План финансирования капитальных вложений по инвестиционным проектам</t>
  </si>
  <si>
    <t xml:space="preserve">ООО "Энергосбыт Донецк"</t>
  </si>
  <si>
    <t xml:space="preserve">полное наименование субъекта электроэнергетики</t>
  </si>
  <si>
    <t xml:space="preserve">Номер группы инвести-ционных проектов</t>
  </si>
  <si>
    <t xml:space="preserve">  Наименование инвестиционного проекта (наименование группы инвестиционных проектов)</t>
  </si>
  <si>
    <t xml:space="preserve">Идентификатор инвестиционного проекта</t>
  </si>
  <si>
    <t xml:space="preserve">Год начала  реализации инвестиционного проекта</t>
  </si>
  <si>
    <t xml:space="preserve">Год окончания реализации инвестиционного проекта</t>
  </si>
  <si>
    <t xml:space="preserve">Полная сметная стоимость инвестиционного проекта в соответствии с утвержденной проектной документацией</t>
  </si>
  <si>
    <t xml:space="preserve">Оценка полной стоимости инвестиционного проекта в прогнозных ценах соответствующих лет, млн рублей (с НДС) </t>
  </si>
  <si>
    <t xml:space="preserve">Остаток финансирования капитальных вложений в прогнозных ценах соответствующих лет,  млн рублей 
(с НДС) </t>
  </si>
  <si>
    <t xml:space="preserve">Финанасирование капитальных вложений в прогнозных ценах соответствующих лет, млн. рублей (с НДС)</t>
  </si>
  <si>
    <t>План</t>
  </si>
  <si>
    <t xml:space="preserve">Скорректированный план</t>
  </si>
  <si>
    <r>
      <t>План</t>
    </r>
    <r>
      <rPr>
        <vertAlign val="superscript"/>
        <sz val="12"/>
        <rFont val="Times New Roman"/>
      </rPr>
      <t xml:space="preserve">  </t>
    </r>
    <r>
      <rPr>
        <sz val="12"/>
        <rFont val="Times New Roman"/>
      </rPr>
      <t xml:space="preserve">
2024 года</t>
    </r>
  </si>
  <si>
    <r>
      <t>План</t>
    </r>
    <r>
      <rPr>
        <vertAlign val="superscript"/>
        <sz val="12"/>
        <rFont val="Times New Roman"/>
      </rPr>
      <t xml:space="preserve">  </t>
    </r>
    <r>
      <rPr>
        <sz val="12"/>
        <rFont val="Times New Roman"/>
      </rPr>
      <t xml:space="preserve">
2025 года</t>
    </r>
  </si>
  <si>
    <r>
      <t xml:space="preserve">Скорректированный план</t>
    </r>
    <r>
      <rPr>
        <vertAlign val="superscript"/>
        <sz val="12"/>
        <rFont val="Times New Roman"/>
      </rPr>
      <t xml:space="preserve">  </t>
    </r>
    <r>
      <rPr>
        <sz val="12"/>
        <rFont val="Times New Roman"/>
      </rPr>
      <t xml:space="preserve">
2025 года</t>
    </r>
    <r>
      <rPr>
        <vertAlign val="superscript"/>
        <sz val="12"/>
        <rFont val="Times New Roman"/>
      </rPr>
      <t xml:space="preserve"> </t>
    </r>
  </si>
  <si>
    <r>
      <t>План</t>
    </r>
    <r>
      <rPr>
        <vertAlign val="superscript"/>
        <sz val="12"/>
        <rFont val="Times New Roman"/>
      </rPr>
      <t xml:space="preserve">  </t>
    </r>
    <r>
      <rPr>
        <sz val="12"/>
        <rFont val="Times New Roman"/>
      </rPr>
      <t xml:space="preserve">
2026 года</t>
    </r>
  </si>
  <si>
    <r>
      <t xml:space="preserve">Скорректированный план</t>
    </r>
    <r>
      <rPr>
        <vertAlign val="superscript"/>
        <sz val="12"/>
        <rFont val="Times New Roman"/>
      </rPr>
      <t xml:space="preserve">  </t>
    </r>
    <r>
      <rPr>
        <sz val="12"/>
        <rFont val="Times New Roman"/>
      </rPr>
      <t xml:space="preserve">
2026 года</t>
    </r>
    <r>
      <rPr>
        <vertAlign val="superscript"/>
        <sz val="12"/>
        <rFont val="Times New Roman"/>
      </rPr>
      <t xml:space="preserve"> </t>
    </r>
  </si>
  <si>
    <t xml:space="preserve">Итого
план</t>
  </si>
  <si>
    <t xml:space="preserve">Итого
 скорректированный план</t>
  </si>
  <si>
    <t xml:space="preserve">План </t>
  </si>
  <si>
    <t xml:space="preserve">в базисном уровне цен, млн рублей 
(с НДС)</t>
  </si>
  <si>
    <t xml:space="preserve">в ценах, сложившихся ко времени составления сметной документации, млн рублей (с НДС)</t>
  </si>
  <si>
    <t xml:space="preserve">месяц и год составления сметной документации</t>
  </si>
  <si>
    <t xml:space="preserve">План 
на 01.01.2024г.</t>
  </si>
  <si>
    <t xml:space="preserve">Скорректированный план 
на 01.01.2021г.</t>
  </si>
  <si>
    <t xml:space="preserve">Общий объем финансирования, в том числе за счет:</t>
  </si>
  <si>
    <t xml:space="preserve">федерального бюджета</t>
  </si>
  <si>
    <t xml:space="preserve">бюджетов субъектов Российской Федерации и муниципальных образований</t>
  </si>
  <si>
    <t xml:space="preserve">средств, полученных от оказания услуг, реализации товаров по регулируемым государством ценам (тарифам)</t>
  </si>
  <si>
    <t xml:space="preserve">иных источников финансирования</t>
  </si>
  <si>
    <t xml:space="preserve">Приобретение ИТ-имущества</t>
  </si>
  <si>
    <t xml:space="preserve">Оснащение интеллектуальной системой учета</t>
  </si>
  <si>
    <t>2.1.</t>
  </si>
  <si>
    <t xml:space="preserve">Оборудование многоквартирных жилых домов интеллектуальной системой учета </t>
  </si>
  <si>
    <t>N_D01</t>
  </si>
  <si>
    <t xml:space="preserve">Иные проекты</t>
  </si>
  <si>
    <t>3.1.</t>
  </si>
  <si>
    <t xml:space="preserve">Быстровозводимые центры обслуживания клиентов</t>
  </si>
  <si>
    <t>N_D02</t>
  </si>
  <si>
    <t>3.2.</t>
  </si>
  <si>
    <t xml:space="preserve">Терминалы электронной очереди</t>
  </si>
  <si>
    <t>N_D03</t>
  </si>
  <si>
    <t>3.3.</t>
  </si>
  <si>
    <t xml:space="preserve">Клиентские терминалы</t>
  </si>
  <si>
    <t>N_D04</t>
  </si>
  <si>
    <t>3.4.</t>
  </si>
  <si>
    <t xml:space="preserve">Грузопассажирские микроавтобусы</t>
  </si>
  <si>
    <t>N_D05</t>
  </si>
  <si>
    <t>ИТОГО</t>
  </si>
  <si>
    <r>
      <rPr>
        <vertAlign val="superscript"/>
        <sz val="12"/>
        <rFont val="Times New Roman"/>
      </rPr>
      <t>1)</t>
    </r>
    <r>
      <rPr>
        <sz val="12"/>
        <rFont val="Times New Roman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</si>
  <si>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</rPr>
      <t>2)</t>
    </r>
    <r>
      <rPr>
        <sz val="12"/>
        <rFont val="Times New Roman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</si>
  <si>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</rPr>
      <t>3)</t>
    </r>
    <r>
      <rPr>
        <sz val="12"/>
        <rFont val="Times New Roman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11.15 настоящая форма дополняется новыми столбцами, аналогичными столбцам 11.11 - 11.15,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11.11 - 11.15 или 11.6 - 11.15.</t>
    </r>
  </si>
  <si>
    <t xml:space="preserve">Д.В. Орлова</t>
  </si>
  <si>
    <t xml:space="preserve">Заместитель Генерального директора-</t>
  </si>
  <si>
    <t xml:space="preserve">директор обособленного подразделения</t>
  </si>
  <si>
    <t xml:space="preserve">Раздел 2. План освоения капитальных вложений по инвестиционным проектам</t>
  </si>
  <si>
    <t xml:space="preserve">  Наименование инвестиционного проекта (группы инвестиционных проектов)</t>
  </si>
  <si>
    <r>
      <t xml:space="preserve"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</rPr>
      <t xml:space="preserve"> </t>
    </r>
    <r>
      <rPr>
        <sz val="12"/>
        <rFont val="Times New Roman"/>
      </rPr>
      <t xml:space="preserve">в базисном уровне цен, млн рублей (без НДС)</t>
    </r>
  </si>
  <si>
    <t xml:space="preserve">Оценка полной стоимости в прогнозных ценах соответствующих лет, 
млн рублей (без НДС)</t>
  </si>
  <si>
    <t xml:space="preserve">Остаток освоения капитальных вложений, 
млн рублей (без НДС)</t>
  </si>
  <si>
    <t xml:space="preserve">Освоение капитальных вложений 
в прогнозных ценах соответствующих лет, млн рублей  (без НДС)</t>
  </si>
  <si>
    <t xml:space="preserve">Скорректированный план 
на 01.01.2024г.</t>
  </si>
  <si>
    <t xml:space="preserve">2024 год</t>
  </si>
  <si>
    <t xml:space="preserve">2025 год</t>
  </si>
  <si>
    <t xml:space="preserve">2026 год</t>
  </si>
  <si>
    <t xml:space="preserve">Итого
(скорректированный план)</t>
  </si>
  <si>
    <t xml:space="preserve">Всего, в т.ч.:</t>
  </si>
  <si>
    <t xml:space="preserve">проектно-изыскательские работы</t>
  </si>
  <si>
    <t xml:space="preserve">строительные работы, реконструкция, монтаж оборудования</t>
  </si>
  <si>
    <t>оборудование</t>
  </si>
  <si>
    <t xml:space="preserve">прочие затраты</t>
  </si>
  <si>
    <t xml:space="preserve">в базисном уровне цен</t>
  </si>
  <si>
    <t xml:space="preserve">в прогнозных ценах соответствующих лет</t>
  </si>
  <si>
    <r>
      <rPr>
        <vertAlign val="superscript"/>
        <sz val="12"/>
        <rFont val="Times New Roman"/>
      </rPr>
      <t>3)</t>
    </r>
    <r>
      <rPr>
        <sz val="12"/>
        <rFont val="Times New Roman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</si>
  <si>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t xml:space="preserve">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</t>
  </si>
  <si>
    <t xml:space="preserve">     более 3 лет, то после столбца 14.3 настоящая форма дополняется новыми столбцами, аналогичными столбцу 14.3,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</si>
  <si>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менее 3 лет, то в настоящей форме удаляются столбцы 14.2 - 14.3 или 14.3.</t>
  </si>
  <si>
    <t>А.В.Школьников</t>
  </si>
  <si>
    <r>
      <t xml:space="preserve">                                                 Плановые показатели реализации инвестиционной программы</t>
    </r>
    <r>
      <rPr>
        <b/>
        <vertAlign val="superscript"/>
        <sz val="12"/>
        <rFont val="Times New Roman"/>
      </rPr>
      <t>3)</t>
    </r>
  </si>
  <si>
    <r>
      <t xml:space="preserve">                                                                          Раздел 1.</t>
    </r>
    <r>
      <rPr>
        <b/>
        <vertAlign val="superscript"/>
        <sz val="12"/>
        <rFont val="Times New Roman"/>
      </rPr>
      <t>4)</t>
    </r>
    <r>
      <rPr>
        <b/>
        <sz val="12"/>
        <rFont val="Times New Roman"/>
      </rPr>
      <t xml:space="preserve"> План принятия основных средств и нематериальных активов к бухгалтерскому учету</t>
    </r>
  </si>
  <si>
    <t xml:space="preserve">                         полное наименование субъекта электроэнергетики</t>
  </si>
  <si>
    <t xml:space="preserve">Первоначальная стоимость принимаемых к учету основных средств и нематериальных активов, млн рублей (без НДС)</t>
  </si>
  <si>
    <t xml:space="preserve">Принятие основных средств и нематериальных активов к бухгалтерскому учету</t>
  </si>
  <si>
    <t xml:space="preserve">                                 2025 год</t>
  </si>
  <si>
    <t>Итого</t>
  </si>
  <si>
    <t xml:space="preserve">нематериальные активы</t>
  </si>
  <si>
    <t xml:space="preserve">основные средства</t>
  </si>
  <si>
    <t xml:space="preserve">млн рублей (без НДС)</t>
  </si>
  <si>
    <r>
      <t>МВ×А</t>
    </r>
    <r>
      <rPr>
        <vertAlign val="superscript"/>
        <sz val="12"/>
        <rFont val="Times New Roman"/>
      </rPr>
      <t>6)</t>
    </r>
  </si>
  <si>
    <r>
      <t>Мвар</t>
    </r>
    <r>
      <rPr>
        <vertAlign val="superscript"/>
        <sz val="12"/>
        <rFont val="Times New Roman"/>
      </rPr>
      <t>6)</t>
    </r>
  </si>
  <si>
    <r>
      <t xml:space="preserve">км ЛЭП</t>
    </r>
    <r>
      <rPr>
        <vertAlign val="superscript"/>
        <sz val="12"/>
        <rFont val="Times New Roman"/>
      </rPr>
      <t>6)</t>
    </r>
  </si>
  <si>
    <r>
      <t>МВт</t>
    </r>
    <r>
      <rPr>
        <vertAlign val="superscript"/>
        <sz val="12"/>
        <rFont val="Times New Roman"/>
      </rPr>
      <t>6)</t>
    </r>
  </si>
  <si>
    <r>
      <t>Другое</t>
    </r>
    <r>
      <rPr>
        <vertAlign val="superscript"/>
        <sz val="12"/>
        <rFont val="Times New Roman"/>
      </rPr>
      <t>6)</t>
    </r>
  </si>
  <si>
    <r>
      <rPr>
        <vertAlign val="superscript"/>
        <sz val="12"/>
        <rFont val="Times New Roman"/>
      </rPr>
      <t>3)</t>
    </r>
    <r>
      <rPr>
        <sz val="12"/>
        <rFont val="Times New Roman"/>
      </rPr>
      <t xml:space="preserve"> Вместо слов «План ввода основных средств (Плановые показатели реализации инвестиционной программы)» указываются слова: 
     «План ввода основных средств», если форма заполняется в отношении сетевой организации;
     «Плановые показатели реализации инвестиционной программы», если форма заполняется в отношении субъекта электроэнергетики (за исключением сетевых организаций). </t>
    </r>
  </si>
  <si>
    <r>
      <rPr>
        <vertAlign val="superscript"/>
        <sz val="12"/>
        <rFont val="Times New Roman"/>
      </rPr>
      <t>4)</t>
    </r>
    <r>
      <rPr>
        <sz val="12"/>
        <rFont val="Times New Roman"/>
      </rPr>
      <t xml:space="preserve"> Вместо слов «Раздел 1 (Раздел 3).» указываются слова: 
     «Раздел 1.», если форма заполняется в отношении сетевой организации;
     «Раздел 3.», если форма заполняется в отношении субъекта электроэнергетики (за исключением сетевых организаций). </t>
    </r>
  </si>
  <si>
    <r>
      <rPr>
        <vertAlign val="superscript"/>
        <sz val="12"/>
        <rFont val="Times New Roman"/>
      </rPr>
      <t>5)</t>
    </r>
    <r>
      <rPr>
        <sz val="12"/>
        <rFont val="Times New Roman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</si>
  <si>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t xml:space="preserve">     более 3 лет, то после столбца 5.3.7 настоящая форма дополняется новыми столбцами, аналогичными столбцам 5.3.1 - 5.3.7,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</si>
  <si>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менее 3 лет, то в настоящей форме удаляются столбцы 5.3.1 - 5.3.7  или 5.2.1 - 5.3.7.</t>
  </si>
  <si>
    <r>
      <rPr>
        <vertAlign val="superscript"/>
        <sz val="12"/>
        <rFont val="Times New Roman"/>
      </rPr>
      <t xml:space="preserve">6) </t>
    </r>
    <r>
      <rPr>
        <sz val="12"/>
        <rFont val="Times New Roman"/>
      </rPr>
      <t xml:space="preserve"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</si>
  <si>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t xml:space="preserve">                      Плановые показатели реализации инвестиционной программы</t>
  </si>
  <si>
    <t xml:space="preserve">                                                  Раздел 2. Ввод объектов инвестиционной деятельности (мощностей) в эксплуатацию</t>
  </si>
  <si>
    <t xml:space="preserve">                          полное наименование субъекта электроэнергетики</t>
  </si>
  <si>
    <t xml:space="preserve">Характеристики объекта электроэнергетики (объекта инвестиционной деятельности)</t>
  </si>
  <si>
    <t xml:space="preserve">Ввод объектов инвестиционной деятельности(мощностей)  в эксплуатацию</t>
  </si>
  <si>
    <r>
      <t>МВ×А</t>
    </r>
    <r>
      <rPr>
        <vertAlign val="superscript"/>
        <sz val="12"/>
        <rFont val="Times New Roman"/>
      </rPr>
      <t>4)</t>
    </r>
  </si>
  <si>
    <r>
      <t>Мвар</t>
    </r>
    <r>
      <rPr>
        <vertAlign val="superscript"/>
        <sz val="12"/>
        <rFont val="Times New Roman"/>
      </rPr>
      <t>4)</t>
    </r>
  </si>
  <si>
    <r>
      <t xml:space="preserve">км ВЛ
 1-цеп</t>
    </r>
    <r>
      <rPr>
        <vertAlign val="superscript"/>
        <sz val="12"/>
        <rFont val="Times New Roman"/>
      </rPr>
      <t>4)</t>
    </r>
  </si>
  <si>
    <r>
      <t xml:space="preserve">км ВЛ
 2-цеп</t>
    </r>
    <r>
      <rPr>
        <vertAlign val="superscript"/>
        <sz val="12"/>
        <rFont val="Times New Roman"/>
      </rPr>
      <t>4)</t>
    </r>
  </si>
  <si>
    <r>
      <t xml:space="preserve">км КЛ</t>
    </r>
    <r>
      <rPr>
        <vertAlign val="superscript"/>
        <sz val="12"/>
        <rFont val="Times New Roman"/>
      </rPr>
      <t>4)</t>
    </r>
  </si>
  <si>
    <r>
      <t>МВт</t>
    </r>
    <r>
      <rPr>
        <vertAlign val="superscript"/>
        <sz val="12"/>
        <rFont val="Times New Roman"/>
      </rPr>
      <t>4)</t>
    </r>
  </si>
  <si>
    <r>
      <t>Другое</t>
    </r>
    <r>
      <rPr>
        <vertAlign val="superscript"/>
        <sz val="12"/>
        <rFont val="Times New Roman"/>
      </rPr>
      <t>4)</t>
    </r>
  </si>
  <si>
    <r>
      <rPr>
        <vertAlign val="superscript"/>
        <sz val="12"/>
        <rFont val="Times New Roman"/>
      </rPr>
      <t xml:space="preserve">4) </t>
    </r>
    <r>
      <rPr>
        <sz val="12"/>
        <rFont val="Times New Roman"/>
      </rPr>
      <t xml:space="preserve"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</si>
  <si>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t xml:space="preserve">Плановые показатели реализации инвестиционной программы</t>
  </si>
  <si>
    <r>
      <t xml:space="preserve">Раздел 3. Источники финансирования инвестиционной программы</t>
    </r>
    <r>
      <rPr>
        <b/>
        <vertAlign val="superscript"/>
        <sz val="12"/>
        <rFont val="Times New Roman"/>
      </rPr>
      <t>3)</t>
    </r>
  </si>
  <si>
    <t xml:space="preserve">Донецкая Народная Республика</t>
  </si>
  <si>
    <t xml:space="preserve">наименование субъекта Российской Федерации</t>
  </si>
  <si>
    <t xml:space="preserve">млн рублей</t>
  </si>
  <si>
    <t xml:space="preserve">№ п/п</t>
  </si>
  <si>
    <t>Показатель</t>
  </si>
  <si>
    <t xml:space="preserve">2018 год</t>
  </si>
  <si>
    <t xml:space="preserve">Итого </t>
  </si>
  <si>
    <t xml:space="preserve">Утвержденный план</t>
  </si>
  <si>
    <t xml:space="preserve">Скорректированный  план</t>
  </si>
  <si>
    <t xml:space="preserve">Источники финансирования инвестиционной программы всего (I+II), в том числе:</t>
  </si>
  <si>
    <t>I</t>
  </si>
  <si>
    <t xml:space="preserve">Собственные средства всего, в том числе:</t>
  </si>
  <si>
    <t>1.1</t>
  </si>
  <si>
    <t xml:space="preserve">Прибыль, направляемая на инвестиции, в том числе:</t>
  </si>
  <si>
    <t>1.1.1</t>
  </si>
  <si>
    <t xml:space="preserve">полученная от реализации продукции и оказанных услуг по регулируемым ценам (тарифам)</t>
  </si>
  <si>
    <t>1.1.2</t>
  </si>
  <si>
    <t xml:space="preserve">прибыль от продажи электрической энергии (мощности) по нерегулируемым ценам всего, в том числе</t>
  </si>
  <si>
    <t>1.1.3</t>
  </si>
  <si>
    <t xml:space="preserve">прочая прибыль</t>
  </si>
  <si>
    <t>1.2</t>
  </si>
  <si>
    <t xml:space="preserve">Амортизация основных средств всего, в том числе:</t>
  </si>
  <si>
    <t>1.2.1</t>
  </si>
  <si>
    <t xml:space="preserve">текущая амортизация, учтенная в ценах (тарифах), всего, в том числе:</t>
  </si>
  <si>
    <t>1.2.1.1</t>
  </si>
  <si>
    <t xml:space="preserve">Реализация электрической энергии и мощности</t>
  </si>
  <si>
    <t>1.2.2</t>
  </si>
  <si>
    <t xml:space="preserve">прочая текущая амортизация</t>
  </si>
  <si>
    <t>1.2.3</t>
  </si>
  <si>
    <t xml:space="preserve">недоиспользованная амортизация прошлых лет всего, в том числе:</t>
  </si>
  <si>
    <t>1.2.3.1</t>
  </si>
  <si>
    <t>1.3</t>
  </si>
  <si>
    <t xml:space="preserve">Возврат налога на добавленную стоимость</t>
  </si>
  <si>
    <t>1.4</t>
  </si>
  <si>
    <t xml:space="preserve">Прочие собственные средства всего, в том числе: </t>
  </si>
  <si>
    <t>1.4.1</t>
  </si>
  <si>
    <t xml:space="preserve">средства от эмиссии акций</t>
  </si>
  <si>
    <t>1.4.2</t>
  </si>
  <si>
    <t xml:space="preserve">остаток собственных средств на начало года</t>
  </si>
  <si>
    <t>II</t>
  </si>
  <si>
    <t xml:space="preserve">Привлеченные средства, всего, в том числе:</t>
  </si>
  <si>
    <t>2.1</t>
  </si>
  <si>
    <t>Кредиты</t>
  </si>
  <si>
    <t>2.2</t>
  </si>
  <si>
    <t xml:space="preserve">Облигационные займы</t>
  </si>
  <si>
    <t>2.3</t>
  </si>
  <si>
    <t>Векселя</t>
  </si>
  <si>
    <t>2.4</t>
  </si>
  <si>
    <t xml:space="preserve">Займы организаций</t>
  </si>
  <si>
    <t>2.5</t>
  </si>
  <si>
    <t xml:space="preserve">Бюджетное финансирование</t>
  </si>
  <si>
    <t>2.5.1</t>
  </si>
  <si>
    <t xml:space="preserve">средства федерального бюджета</t>
  </si>
  <si>
    <t>2.5.1.1</t>
  </si>
  <si>
    <t xml:space="preserve">в том числе средства федерального бюджета, недоиспользованные в прошлых периодах</t>
  </si>
  <si>
    <t>2.5.2</t>
  </si>
  <si>
    <t xml:space="preserve">средства консолидированного бюджета субъекта Российской Федерации</t>
  </si>
  <si>
    <t>2.5.2.1</t>
  </si>
  <si>
    <t xml:space="preserve">в том числе средства консолидированного бюджета субъекта Российской Федерации, недоиспользованные в прошлых периодах</t>
  </si>
  <si>
    <t>2.6</t>
  </si>
  <si>
    <t xml:space="preserve">Использование лизинга</t>
  </si>
  <si>
    <t>2.7</t>
  </si>
  <si>
    <t xml:space="preserve">Прочие привлеченные средства</t>
  </si>
  <si>
    <r>
      <rPr>
        <vertAlign val="superscript"/>
        <sz val="12"/>
        <rFont val="Times New Roman"/>
      </rPr>
      <t>3)</t>
    </r>
    <r>
      <rPr>
        <sz val="12"/>
        <rFont val="Times New Roman"/>
      </rPr>
      <t xml:space="preserve"> Форма заполняется отдельно по субъекту электроэнергетики в целом и по каждому субъекту Российской Федерации, на территории которого планируется реализация инвестиционной программы субъекта электроэнергетики. Для системного оператора Единой энергетической системы России и организации по управлению по управлению единой национальной (общероссийской) электрической сетью форма заполняется только по субъекту электроэнергетики в целом.</t>
    </r>
  </si>
  <si>
    <r>
      <rPr>
        <vertAlign val="superscript"/>
        <sz val="12"/>
        <rFont val="Times New Roman"/>
      </rPr>
      <t>4)</t>
    </r>
    <r>
      <rPr>
        <sz val="12"/>
        <rFont val="Times New Roman"/>
      </rPr>
      <t xml:space="preserve"> При заполнении формы по субъекту электроэнергетики в целом указываются слова "Всего по инвестиционной программе", при заполнении формы по субъекту Российской Федерации, на территории которого планируется реализация инвестиционной программы субъекта электроэнергетики, указывается наименование соответствующего субъекта Российской Федерации. </t>
    </r>
  </si>
  <si>
    <r>
      <rPr>
        <vertAlign val="superscript"/>
        <sz val="12"/>
        <rFont val="Times New Roman"/>
      </rPr>
      <t>5)</t>
    </r>
    <r>
      <rPr>
        <sz val="12"/>
        <rFont val="Times New Roman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3.3 настоящая форма дополняется новыми столбцами, аналогичными столбцу 3.3,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3.3 или 3.2 - 3.3.</t>
    </r>
  </si>
  <si>
    <r>
      <rPr>
        <vertAlign val="superscript"/>
        <sz val="12"/>
        <rFont val="Times New Roman"/>
      </rPr>
      <t>6)</t>
    </r>
    <r>
      <rPr>
        <sz val="12"/>
        <rFont val="Times New Roman"/>
      </rPr>
      <t xml:space="preserve"> Наименования видов деятельности указываются в соответствии с финансовым планом:
     опубликованным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24, сетевой организацией в составе информации о проекте инвестиционной программы и (или) проекте изменений, вносимых в инвестиционную программу, и обосновывающих ее материалах;
    представленным в соответствии с Правилами утверждения инвестиционных программ субъектов электроэнергетики, утвержденными постановлением Правительства Российской Федерации от 01.12.2009 № 977, субъектом электроэнергетики (за исключением сетевых организаций) в орган исполнительной власти, принявший решение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</si>
  <si>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t xml:space="preserve">Инвестиции всего без НДС</t>
  </si>
  <si>
    <t>Амортизация</t>
  </si>
  <si>
    <t>НДС</t>
  </si>
  <si>
    <t xml:space="preserve">Инвестиции всего с НДС</t>
  </si>
  <si>
    <t xml:space="preserve">Раздел 3. Цели реализации инвестиционных проектов сетевой организации</t>
  </si>
  <si>
    <r>
      <t xml:space="preserve"> на год ______</t>
    </r>
    <r>
      <rPr>
        <b/>
        <vertAlign val="superscript"/>
        <sz val="14"/>
        <color theme="1"/>
        <rFont val="Times New Roman"/>
      </rPr>
      <t>3)</t>
    </r>
  </si>
  <si>
    <t>_______________________________________________</t>
  </si>
  <si>
    <t xml:space="preserve">Идентифика-тор инвестицион-ного проекта</t>
  </si>
  <si>
    <t xml:space="preserve">Цели реализации инвестиционных проектов и плановые значения количественных показателей, характеризующие достижение таких целей</t>
  </si>
  <si>
    <t xml:space="preserve">Развитие электрической сети/усиление существующей электрической сети, связанное с подключением новых потребителей</t>
  </si>
  <si>
    <t xml:space="preserve"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</si>
  <si>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</si>
  <si>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</si>
  <si>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 xml:space="preserve"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</si>
  <si>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 xml:space="preserve"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</si>
  <si>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 xml:space="preserve">Инвестиции, связанные с деятельностью, не относящейся к сфере электроэнергетики</t>
  </si>
  <si>
    <r>
      <t xml:space="preserve">Наименование количественного показателя, соответствующего цели</t>
    </r>
    <r>
      <rPr>
        <vertAlign val="superscript"/>
        <sz val="12"/>
        <color theme="1"/>
        <rFont val="Times New Roman"/>
      </rPr>
      <t>4)</t>
    </r>
  </si>
  <si>
    <t xml:space="preserve">Наименование количественного показателя, соответствующего цели</t>
  </si>
  <si>
    <t>…</t>
  </si>
  <si>
    <t>4.1</t>
  </si>
  <si>
    <t>4.2</t>
  </si>
  <si>
    <t>4.4</t>
  </si>
  <si>
    <t xml:space="preserve">4. …</t>
  </si>
  <si>
    <t>5.1</t>
  </si>
  <si>
    <t>5.2</t>
  </si>
  <si>
    <t>5.4</t>
  </si>
  <si>
    <t>5.…</t>
  </si>
  <si>
    <t>6.1</t>
  </si>
  <si>
    <t>6.2</t>
  </si>
  <si>
    <t>6.4</t>
  </si>
  <si>
    <t xml:space="preserve">6. …</t>
  </si>
  <si>
    <t>7.1</t>
  </si>
  <si>
    <t>7.2</t>
  </si>
  <si>
    <t>7.4</t>
  </si>
  <si>
    <t xml:space="preserve">7. …</t>
  </si>
  <si>
    <t>8.1</t>
  </si>
  <si>
    <t>8.2</t>
  </si>
  <si>
    <t>8.4</t>
  </si>
  <si>
    <t xml:space="preserve">8. …</t>
  </si>
  <si>
    <t>9.1</t>
  </si>
  <si>
    <t>9.2</t>
  </si>
  <si>
    <t>9.4</t>
  </si>
  <si>
    <t xml:space="preserve">9. …</t>
  </si>
  <si>
    <t>10.1</t>
  </si>
  <si>
    <t>10.2</t>
  </si>
  <si>
    <t>10.4</t>
  </si>
  <si>
    <t xml:space="preserve">10. …</t>
  </si>
  <si>
    <r>
      <rPr>
        <vertAlign val="superscript"/>
        <sz val="9"/>
        <rFont val="Times New Roman"/>
      </rPr>
      <t>1)</t>
    </r>
    <r>
      <rPr>
        <sz val="9"/>
        <rFont val="Times New Roman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</si>
  <si>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9"/>
        <rFont val="Times New Roman"/>
      </rPr>
      <t>2)</t>
    </r>
    <r>
      <rPr>
        <sz val="9"/>
        <rFont val="Times New Roman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</si>
  <si>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9"/>
        <color theme="1"/>
        <rFont val="Times New Roman"/>
      </rPr>
      <t>3)</t>
    </r>
    <r>
      <rPr>
        <sz val="9"/>
        <color theme="1"/>
        <rFont val="Times New Roman"/>
      </rPr>
      <t xml:space="preserve"> Форма заполняется на каждый год периода, на который утверждается инвестиционная программа сетевой организации и (или) изменения, вносимые в инвестиционную программу сетевой организации.</t>
    </r>
  </si>
  <si>
    <r>
      <rPr>
        <vertAlign val="superscript"/>
        <sz val="9"/>
        <color theme="1"/>
        <rFont val="Times New Roman"/>
      </rPr>
      <t xml:space="preserve">4) </t>
    </r>
    <r>
      <rPr>
        <sz val="9"/>
        <color theme="1"/>
        <rFont val="Times New Roman"/>
      </rPr>
      <t xml:space="preserve">Наименования количественных показателей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 (Собрание законодательства Российской Федерации, 2004, № 4, ст. 282; 2009, № 17, ст. 2088; 2010, № 33, ст. 4431; 2011, № 45, ст. 6404; 2012, № 4, ст. 505; № 23, ст. 3008; 2013, № 27, 
ст. 3602; № 31, ст. 4216; № 31, ст. 4226; № 36, ст. 4586; № 50, ст. 6598; 2014, № 9, ст. 907; № 8, ст. 815; № 9, ст. 919; № 19, ст. 2416; № 25, ст. 3311; № 34, ст. 4659; 2015, № 5, ст. 827; № 8, ст. 1175; № 20, ст. 2924; № 37, ст. 5153; № 39, ст. 5405; № 45, ст. 6256; 2016, № 22, ст. 3212).</t>
    </r>
  </si>
  <si>
    <t xml:space="preserve">План ввода основных средств</t>
  </si>
  <si>
    <r>
      <t xml:space="preserve">Раздел 2. План принятия основных средств и нематериальных активов к бухгалтерскому учету на год ______</t>
    </r>
    <r>
      <rPr>
        <b/>
        <vertAlign val="superscript"/>
        <sz val="14"/>
        <color theme="1"/>
        <rFont val="Times New Roman"/>
      </rPr>
      <t>3)</t>
    </r>
    <r>
      <rPr>
        <b/>
        <sz val="14"/>
        <color theme="1"/>
        <rFont val="Times New Roman"/>
      </rPr>
      <t xml:space="preserve"> с распределенеием по кварталам</t>
    </r>
  </si>
  <si>
    <t xml:space="preserve">филиал "СмоленскАтомЭнергоСбыт" АО "АтомЭнергоСбыт"</t>
  </si>
  <si>
    <t xml:space="preserve">Утвержденный план принятия основных средств и нематериальных активов к бухгалтерскому учету на год</t>
  </si>
  <si>
    <t xml:space="preserve">I кв.</t>
  </si>
  <si>
    <t xml:space="preserve">Утвержденный план 
2018 года</t>
  </si>
  <si>
    <t xml:space="preserve">III кв.</t>
  </si>
  <si>
    <t xml:space="preserve">IV кв.</t>
  </si>
  <si>
    <t xml:space="preserve">Итого утвержденный план
за год</t>
  </si>
  <si>
    <r>
      <t xml:space="preserve">км ЛЭП</t>
    </r>
    <r>
      <rPr>
        <vertAlign val="superscript"/>
        <sz val="12"/>
        <rFont val="Times New Roman"/>
      </rPr>
      <t>4)</t>
    </r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</si>
  <si>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</si>
  <si>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</si>
  <si>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</si>
  <si>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</si>
  <si>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</si>
  <si>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</si>
  <si>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</si>
  <si>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</si>
  <si>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</si>
  <si>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</si>
  <si>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</si>
  <si>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</si>
  <si>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</si>
  <si>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</si>
  <si>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</si>
  <si>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</si>
  <si>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</si>
  <si>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</si>
  <si>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</si>
  <si>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</si>
  <si>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4.3.7</t>
  </si>
  <si>
    <t>4.4.1</t>
  </si>
  <si>
    <t>4.4.7</t>
  </si>
  <si>
    <t>5</t>
  </si>
  <si>
    <t>6</t>
  </si>
  <si>
    <t>7</t>
  </si>
  <si>
    <t>8</t>
  </si>
  <si>
    <t>9</t>
  </si>
  <si>
    <t>10</t>
  </si>
  <si>
    <t>11</t>
  </si>
  <si>
    <r>
      <rPr>
        <vertAlign val="superscript"/>
        <sz val="12"/>
        <color theme="1"/>
        <rFont val="Times New Roman"/>
      </rPr>
      <t>3)</t>
    </r>
    <r>
      <rPr>
        <sz val="12"/>
        <color theme="1"/>
        <rFont val="Times New Roman"/>
      </rPr>
      <t xml:space="preserve"> Форма заполняется на первый год периода реализации инвестиционной программы сетевой организации.</t>
    </r>
  </si>
  <si>
    <t xml:space="preserve"> </t>
  </si>
  <si>
    <t xml:space="preserve"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</si>
  <si>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 xml:space="preserve"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</si>
  <si>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r>
      <t xml:space="preserve">год X</t>
    </r>
    <r>
      <rPr>
        <vertAlign val="superscript"/>
        <sz val="12"/>
        <rFont val="Times New Roman"/>
      </rPr>
      <t>3)</t>
    </r>
  </si>
  <si>
    <r>
      <t xml:space="preserve">год (X+1)</t>
    </r>
    <r>
      <rPr>
        <vertAlign val="superscript"/>
        <sz val="12"/>
        <rFont val="Times New Roman"/>
      </rPr>
      <t>3)</t>
    </r>
  </si>
  <si>
    <r>
      <t xml:space="preserve">Утвержденный план</t>
    </r>
    <r>
      <rPr>
        <vertAlign val="superscript"/>
        <sz val="12"/>
        <rFont val="Times New Roman"/>
      </rPr>
      <t xml:space="preserve">  </t>
    </r>
    <r>
      <rPr>
        <sz val="12"/>
        <rFont val="Times New Roman"/>
      </rPr>
      <t xml:space="preserve">
2019 года</t>
    </r>
  </si>
  <si>
    <t>Квартал</t>
  </si>
  <si>
    <t xml:space="preserve">     более 3 лет, то после столбца 4.3.6 настоящая форма дополняется новыми столбцами, аналогичными столбцам 4.3.1 - 4.3.6,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</si>
  <si>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менее 3 лет, то в настоящей форме удаляются столбцы 4.3.1 - 4.3.6  или 4.2.1 - 4.3.6.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</si>
</sst>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0" formatCode="_-* #,##0.00_р_._-;\-* #,##0.00_р_._-;_-* &quot;-&quot;??_р_._-;_-@_-"/>
    <numFmt numFmtId="161" formatCode="#,##0_ ;\-#,##0\ "/>
    <numFmt numFmtId="162" formatCode="_-* #,##0.00\ _р_._-;\-* #,##0.00\ _р_._-;_-* &quot;-&quot;??\ _р_._-;_-@_-"/>
    <numFmt numFmtId="163" formatCode="#,##0.0"/>
    <numFmt numFmtId="164" formatCode="#,##0.000"/>
    <numFmt numFmtId="165" formatCode="#,##0.0000"/>
  </numFmts>
  <fonts count="40">
    <font>
      <name val="Times New Roman"/>
      <color theme="1"/>
      <sz val="12.000000"/>
    </font>
    <font>
      <name val="Calibri"/>
      <sz val="11.000000"/>
    </font>
    <font>
      <name val="Calibri"/>
      <color indexed="65"/>
      <sz val="11.000000"/>
    </font>
    <font>
      <name val="Arial"/>
      <sz val="10.000000"/>
    </font>
    <font>
      <name val="Calibri"/>
      <color indexed="62"/>
      <sz val="11.000000"/>
    </font>
    <font>
      <name val="Calibri"/>
      <b/>
      <color indexed="63"/>
      <sz val="11.000000"/>
    </font>
    <font>
      <name val="Calibri"/>
      <b/>
      <color indexed="52"/>
      <sz val="11.000000"/>
    </font>
    <font>
      <name val="Calibri"/>
      <b/>
      <color indexed="56"/>
      <sz val="15.000000"/>
    </font>
    <font>
      <name val="Calibri"/>
      <b/>
      <color indexed="56"/>
      <sz val="13.000000"/>
    </font>
    <font>
      <name val="Calibri"/>
      <b/>
      <color indexed="56"/>
      <sz val="11.000000"/>
    </font>
    <font>
      <name val="Calibri"/>
      <b/>
      <sz val="11.000000"/>
    </font>
    <font>
      <name val="Calibri"/>
      <b/>
      <color indexed="65"/>
      <sz val="11.000000"/>
    </font>
    <font>
      <name val="Cambria"/>
      <b/>
      <color indexed="56"/>
      <sz val="18.000000"/>
    </font>
    <font>
      <name val="Calibri"/>
      <color indexed="60"/>
      <sz val="11.000000"/>
    </font>
    <font>
      <name val="Calibri"/>
      <color theme="1"/>
      <sz val="11.000000"/>
      <scheme val="minor"/>
    </font>
    <font>
      <name val="Arial Cyr"/>
      <sz val="10.000000"/>
    </font>
    <font>
      <name val="Times New Roman"/>
      <sz val="12.000000"/>
    </font>
    <font>
      <name val="SimSun"/>
      <sz val="11.000000"/>
    </font>
    <font>
      <name val="Calibri"/>
      <color indexed="20"/>
      <sz val="11.000000"/>
    </font>
    <font>
      <name val="Calibri"/>
      <i/>
      <color indexed="23"/>
      <sz val="11.000000"/>
    </font>
    <font>
      <name val="Arial Cyr"/>
      <color indexed="62"/>
      <sz val="10.000000"/>
    </font>
    <font>
      <name val="Calibri"/>
      <color indexed="52"/>
      <sz val="11.000000"/>
    </font>
    <font>
      <name val="Helv"/>
      <sz val="10.000000"/>
    </font>
    <font>
      <name val="Calibri"/>
      <color indexed="2"/>
      <sz val="11.000000"/>
    </font>
    <font>
      <name val="Arial Narrow"/>
      <sz val="10.000000"/>
    </font>
    <font>
      <name val="Calibri"/>
      <color indexed="17"/>
      <sz val="11.000000"/>
    </font>
    <font>
      <name val="Times New Roman"/>
      <sz val="14.000000"/>
    </font>
    <font>
      <name val="Times New Roman"/>
      <b/>
      <sz val="14.000000"/>
    </font>
    <font>
      <name val="Times New Roman"/>
      <color theme="1"/>
      <sz val="14.000000"/>
    </font>
    <font>
      <name val="Times New Roman"/>
      <b/>
      <color theme="1"/>
      <sz val="14.000000"/>
    </font>
    <font>
      <name val="Times New Roman"/>
      <b/>
      <color theme="1"/>
      <sz val="12.000000"/>
    </font>
    <font>
      <name val="Times New Roman"/>
      <b/>
      <sz val="12.000000"/>
    </font>
    <font>
      <name val="Times New Roman"/>
      <color theme="0"/>
      <sz val="12.000000"/>
    </font>
    <font>
      <name val="Times New Roman"/>
      <sz val="9.000000"/>
    </font>
    <font>
      <name val="Times New Roman"/>
      <sz val="10.000000"/>
    </font>
    <font>
      <name val="Times New Roman CYR"/>
      <sz val="10.000000"/>
    </font>
    <font>
      <name val="Times New Roman CYR"/>
      <sz val="12.000000"/>
    </font>
    <font>
      <name val="Times New Roman"/>
      <color theme="1"/>
      <sz val="9.000000"/>
    </font>
    <font>
      <name val="Times New Roman"/>
      <color theme="0" tint="-0.499984740745262"/>
      <sz val="12.000000"/>
    </font>
    <font>
      <name val="Calibri"/>
      <sz val="12.000000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FFCCFF"/>
        <bgColor rgb="FFFFCCFF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42">
    <xf fontId="0" fillId="0" borderId="0" numFmtId="0" applyNumberFormat="1" applyFont="1" applyFill="1" applyBorder="1"/>
    <xf fontId="1" fillId="2" borderId="0" numFmtId="0" applyNumberFormat="0" applyFont="1" applyFill="1" applyBorder="0"/>
    <xf fontId="1" fillId="3" borderId="0" numFmtId="0" applyNumberFormat="0" applyFont="1" applyFill="1" applyBorder="0"/>
    <xf fontId="1" fillId="4" borderId="0" numFmtId="0" applyNumberFormat="0" applyFont="1" applyFill="1" applyBorder="0"/>
    <xf fontId="1" fillId="5" borderId="0" numFmtId="0" applyNumberFormat="0" applyFont="1" applyFill="1" applyBorder="0"/>
    <xf fontId="1" fillId="6" borderId="0" numFmtId="0" applyNumberFormat="0" applyFont="1" applyFill="1" applyBorder="0"/>
    <xf fontId="1" fillId="7" borderId="0" numFmtId="0" applyNumberFormat="0" applyFont="1" applyFill="1" applyBorder="0"/>
    <xf fontId="1" fillId="8" borderId="0" numFmtId="0" applyNumberFormat="0" applyFont="1" applyFill="1" applyBorder="0"/>
    <xf fontId="1" fillId="9" borderId="0" numFmtId="0" applyNumberFormat="0" applyFont="1" applyFill="1" applyBorder="0"/>
    <xf fontId="1" fillId="10" borderId="0" numFmtId="0" applyNumberFormat="0" applyFont="1" applyFill="1" applyBorder="0"/>
    <xf fontId="1" fillId="5" borderId="0" numFmtId="0" applyNumberFormat="0" applyFont="1" applyFill="1" applyBorder="0"/>
    <xf fontId="1" fillId="8" borderId="0" numFmtId="0" applyNumberFormat="0" applyFont="1" applyFill="1" applyBorder="0"/>
    <xf fontId="1" fillId="11" borderId="0" numFmtId="0" applyNumberFormat="0" applyFont="1" applyFill="1" applyBorder="0"/>
    <xf fontId="2" fillId="12" borderId="0" numFmtId="0" applyNumberFormat="0" applyFont="1" applyFill="1" applyBorder="0"/>
    <xf fontId="2" fillId="9" borderId="0" numFmtId="0" applyNumberFormat="0" applyFont="1" applyFill="1" applyBorder="0"/>
    <xf fontId="2" fillId="10" borderId="0" numFmtId="0" applyNumberFormat="0" applyFont="1" applyFill="1" applyBorder="0"/>
    <xf fontId="2" fillId="13" borderId="0" numFmtId="0" applyNumberFormat="0" applyFont="1" applyFill="1" applyBorder="0"/>
    <xf fontId="2" fillId="14" borderId="0" numFmtId="0" applyNumberFormat="0" applyFont="1" applyFill="1" applyBorder="0"/>
    <xf fontId="2" fillId="15" borderId="0" numFmtId="0" applyNumberFormat="0" applyFont="1" applyFill="1" applyBorder="0"/>
    <xf fontId="3" fillId="0" borderId="0" numFmtId="0" applyNumberFormat="1" applyFont="1" applyFill="1" applyBorder="1"/>
    <xf fontId="2" fillId="16" borderId="0" numFmtId="0" applyNumberFormat="0" applyFont="1" applyFill="1" applyBorder="0"/>
    <xf fontId="2" fillId="17" borderId="0" numFmtId="0" applyNumberFormat="0" applyFont="1" applyFill="1" applyBorder="0"/>
    <xf fontId="2" fillId="18" borderId="0" numFmtId="0" applyNumberFormat="0" applyFont="1" applyFill="1" applyBorder="0"/>
    <xf fontId="2" fillId="13" borderId="0" numFmtId="0" applyNumberFormat="0" applyFont="1" applyFill="1" applyBorder="0"/>
    <xf fontId="2" fillId="14" borderId="0" numFmtId="0" applyNumberFormat="0" applyFont="1" applyFill="1" applyBorder="0"/>
    <xf fontId="2" fillId="19" borderId="0" numFmtId="0" applyNumberFormat="0" applyFont="1" applyFill="1" applyBorder="0"/>
    <xf fontId="4" fillId="7" borderId="1" numFmtId="0" applyNumberFormat="0" applyFont="1" applyFill="1" applyBorder="1"/>
    <xf fontId="5" fillId="20" borderId="2" numFmtId="0" applyNumberFormat="0" applyFont="1" applyFill="1" applyBorder="1"/>
    <xf fontId="6" fillId="20" borderId="1" numFmtId="0" applyNumberFormat="0" applyFont="1" applyFill="1" applyBorder="1"/>
    <xf fontId="7" fillId="0" borderId="3" numFmtId="0" applyNumberFormat="0" applyFont="1" applyFill="0" applyBorder="1"/>
    <xf fontId="8" fillId="0" borderId="4" numFmtId="0" applyNumberFormat="0" applyFont="1" applyFill="0" applyBorder="1"/>
    <xf fontId="9" fillId="0" borderId="5" numFmtId="0" applyNumberFormat="0" applyFont="1" applyFill="0" applyBorder="1"/>
    <xf fontId="9" fillId="0" borderId="0" numFmtId="0" applyNumberFormat="0" applyFont="1" applyFill="0" applyBorder="0"/>
    <xf fontId="10" fillId="0" borderId="6" numFmtId="0" applyNumberFormat="0" applyFont="1" applyFill="0" applyBorder="1"/>
    <xf fontId="11" fillId="21" borderId="7" numFmtId="0" applyNumberFormat="0" applyFont="1" applyFill="1" applyBorder="1"/>
    <xf fontId="12" fillId="0" borderId="0" numFmtId="0" applyNumberFormat="0" applyFont="1" applyFill="0" applyBorder="0"/>
    <xf fontId="13" fillId="22" borderId="0" numFmtId="0" applyNumberFormat="0" applyFont="1" applyFill="1" applyBorder="0"/>
    <xf fontId="14" fillId="0" borderId="0" numFmtId="0" applyNumberFormat="1" applyFont="1" applyFill="1" applyBorder="1"/>
    <xf fontId="15" fillId="0" borderId="0" numFmtId="0" applyNumberFormat="1" applyFont="1" applyFill="1" applyBorder="1"/>
    <xf fontId="3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6" fillId="0" borderId="0" numFmtId="0" applyNumberFormat="1" applyFont="1" applyFill="1" applyBorder="1"/>
    <xf fontId="14" fillId="0" borderId="0" numFmtId="0" applyNumberFormat="1" applyFont="1" applyFill="1" applyBorder="1"/>
    <xf fontId="16" fillId="0" borderId="0" numFmtId="0" applyNumberFormat="1" applyFont="1" applyFill="1" applyBorder="1"/>
    <xf fontId="3" fillId="0" borderId="0" numFmtId="0" applyNumberFormat="1" applyFont="1" applyFill="1" applyBorder="1"/>
    <xf fontId="16" fillId="0" borderId="0" numFmtId="0" applyNumberFormat="1" applyFont="1" applyFill="1" applyBorder="1"/>
    <xf fontId="3" fillId="0" borderId="0" numFmtId="0" applyNumberFormat="1" applyFont="1" applyFill="1" applyBorder="1"/>
    <xf fontId="17" fillId="0" borderId="0" numFmtId="0" applyNumberFormat="1" applyFont="1" applyFill="1" applyBorder="1"/>
    <xf fontId="16" fillId="0" borderId="0" numFmtId="0" applyNumberFormat="1" applyFont="1" applyFill="1" applyBorder="1"/>
    <xf fontId="17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6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6" fillId="0" borderId="0" numFmtId="0" applyNumberFormat="1" applyFont="1" applyFill="1" applyBorder="1"/>
    <xf fontId="18" fillId="3" borderId="0" numFmtId="0" applyNumberFormat="0" applyFont="1" applyFill="1" applyBorder="0"/>
    <xf fontId="19" fillId="0" borderId="0" numFmtId="0" applyNumberFormat="0" applyFont="1" applyFill="0" applyBorder="0"/>
    <xf fontId="1" fillId="23" borderId="8" numFmtId="0" applyNumberFormat="0" applyFont="0" applyFill="1" applyBorder="1"/>
    <xf fontId="3" fillId="0" borderId="0" numFmtId="9" applyNumberFormat="1" applyFont="0" applyFill="0" applyBorder="0"/>
    <xf fontId="20" fillId="0" borderId="0" numFmtId="9" applyNumberFormat="1" applyFont="1" applyFill="0" applyBorder="0"/>
    <xf fontId="15" fillId="0" borderId="0" numFmtId="9" applyNumberFormat="1" applyFont="0" applyFill="0" applyBorder="0"/>
    <xf fontId="16" fillId="0" borderId="0" numFmtId="9" applyNumberFormat="1" applyFont="0" applyFill="0" applyBorder="0"/>
    <xf fontId="14" fillId="0" borderId="0" numFmtId="9" applyNumberFormat="1" applyFont="0" applyFill="0" applyBorder="0"/>
    <xf fontId="21" fillId="0" borderId="9" numFmtId="0" applyNumberFormat="0" applyFont="1" applyFill="0" applyBorder="1"/>
    <xf fontId="22" fillId="0" borderId="0" numFmtId="0" applyNumberFormat="1" applyFont="1" applyFill="1" applyBorder="1"/>
    <xf fontId="23" fillId="0" borderId="0" numFmtId="0" applyNumberFormat="0" applyFont="1" applyFill="0" applyBorder="0"/>
    <xf fontId="14" fillId="0" borderId="0" numFmtId="160" applyNumberFormat="1" applyFont="0" applyFill="0" applyBorder="0"/>
    <xf fontId="14" fillId="0" borderId="0" numFmtId="160" applyNumberFormat="1" applyFont="0" applyFill="0" applyBorder="0"/>
    <xf fontId="14" fillId="0" borderId="0" numFmtId="160" applyNumberFormat="1" applyFont="0" applyFill="0" applyBorder="0"/>
    <xf fontId="14" fillId="0" borderId="0" numFmtId="160" applyNumberFormat="1" applyFont="0" applyFill="0" applyBorder="0"/>
    <xf fontId="3" fillId="0" borderId="0" numFmtId="161" applyNumberFormat="1" applyFont="0" applyFill="0" applyBorder="0"/>
    <xf fontId="14" fillId="0" borderId="0" numFmtId="160" applyNumberFormat="1" applyFont="0" applyFill="0" applyBorder="0"/>
    <xf fontId="14" fillId="0" borderId="0" numFmtId="160" applyNumberFormat="1" applyFont="0" applyFill="0" applyBorder="0"/>
    <xf fontId="14" fillId="0" borderId="0" numFmtId="160" applyNumberFormat="1" applyFont="0" applyFill="0" applyBorder="0"/>
    <xf fontId="14" fillId="0" borderId="0" numFmtId="160" applyNumberFormat="1" applyFont="0" applyFill="0" applyBorder="0"/>
    <xf fontId="14" fillId="0" borderId="0" numFmtId="160" applyNumberFormat="1" applyFont="0" applyFill="0" applyBorder="0"/>
    <xf fontId="14" fillId="0" borderId="0" numFmtId="160" applyNumberFormat="1" applyFont="0" applyFill="0" applyBorder="0"/>
    <xf fontId="14" fillId="0" borderId="0" numFmtId="160" applyNumberFormat="1" applyFont="0" applyFill="0" applyBorder="0"/>
    <xf fontId="14" fillId="0" borderId="0" numFmtId="160" applyNumberFormat="1" applyFont="0" applyFill="0" applyBorder="0"/>
    <xf fontId="14" fillId="0" borderId="0" numFmtId="160" applyNumberFormat="1" applyFont="0" applyFill="0" applyBorder="0"/>
    <xf fontId="14" fillId="0" borderId="0" numFmtId="160" applyNumberFormat="1" applyFont="0" applyFill="0" applyBorder="0"/>
    <xf fontId="14" fillId="0" borderId="0" numFmtId="160" applyNumberFormat="1" applyFont="0" applyFill="0" applyBorder="0"/>
    <xf fontId="14" fillId="0" borderId="0" numFmtId="160" applyNumberFormat="1" applyFont="0" applyFill="0" applyBorder="0"/>
    <xf fontId="14" fillId="0" borderId="0" numFmtId="160" applyNumberFormat="1" applyFont="0" applyFill="0" applyBorder="0"/>
    <xf fontId="14" fillId="0" borderId="0" numFmtId="160" applyNumberFormat="1" applyFont="0" applyFill="0" applyBorder="0"/>
    <xf fontId="14" fillId="0" borderId="0" numFmtId="160" applyNumberFormat="1" applyFont="0" applyFill="0" applyBorder="0"/>
    <xf fontId="14" fillId="0" borderId="0" numFmtId="162" applyNumberFormat="1" applyFont="0" applyFill="0" applyBorder="0"/>
    <xf fontId="14" fillId="0" borderId="0" numFmtId="162" applyNumberFormat="1" applyFont="0" applyFill="0" applyBorder="0"/>
    <xf fontId="14" fillId="0" borderId="0" numFmtId="162" applyNumberFormat="1" applyFont="0" applyFill="0" applyBorder="0"/>
    <xf fontId="14" fillId="0" borderId="0" numFmtId="162" applyNumberFormat="1" applyFont="0" applyFill="0" applyBorder="0"/>
    <xf fontId="14" fillId="0" borderId="0" numFmtId="162" applyNumberFormat="1" applyFont="0" applyFill="0" applyBorder="0"/>
    <xf fontId="14" fillId="0" borderId="0" numFmtId="162" applyNumberFormat="1" applyFont="0" applyFill="0" applyBorder="0"/>
    <xf fontId="14" fillId="0" borderId="0" numFmtId="162" applyNumberFormat="1" applyFont="0" applyFill="0" applyBorder="0"/>
    <xf fontId="14" fillId="0" borderId="0" numFmtId="162" applyNumberFormat="1" applyFont="0" applyFill="0" applyBorder="0"/>
    <xf fontId="14" fillId="0" borderId="0" numFmtId="162" applyNumberFormat="1" applyFont="0" applyFill="0" applyBorder="0"/>
    <xf fontId="14" fillId="0" borderId="0" numFmtId="162" applyNumberFormat="1" applyFont="0" applyFill="0" applyBorder="0"/>
    <xf fontId="14" fillId="0" borderId="0" numFmtId="162" applyNumberFormat="1" applyFont="0" applyFill="0" applyBorder="0"/>
    <xf fontId="14" fillId="0" borderId="0" numFmtId="162" applyNumberFormat="1" applyFont="0" applyFill="0" applyBorder="0"/>
    <xf fontId="14" fillId="0" borderId="0" numFmtId="162" applyNumberFormat="1" applyFont="0" applyFill="0" applyBorder="0"/>
    <xf fontId="14" fillId="0" borderId="0" numFmtId="162" applyNumberFormat="1" applyFont="0" applyFill="0" applyBorder="0"/>
    <xf fontId="14" fillId="0" borderId="0" numFmtId="162" applyNumberFormat="1" applyFont="0" applyFill="0" applyBorder="0"/>
    <xf fontId="14" fillId="0" borderId="0" numFmtId="162" applyNumberFormat="1" applyFont="0" applyFill="0" applyBorder="0"/>
    <xf fontId="14" fillId="0" borderId="0" numFmtId="162" applyNumberFormat="1" applyFont="0" applyFill="0" applyBorder="0"/>
    <xf fontId="14" fillId="0" borderId="0" numFmtId="162" applyNumberFormat="1" applyFont="0" applyFill="0" applyBorder="0"/>
    <xf fontId="14" fillId="0" borderId="0" numFmtId="162" applyNumberFormat="1" applyFont="0" applyFill="0" applyBorder="0"/>
    <xf fontId="14" fillId="0" borderId="0" numFmtId="160" applyNumberFormat="1" applyFont="0" applyFill="0" applyBorder="0"/>
    <xf fontId="24" fillId="0" borderId="0" numFmtId="160" applyNumberFormat="1" applyFont="0" applyFill="0" applyBorder="0"/>
    <xf fontId="3" fillId="0" borderId="0" numFmtId="162" applyNumberFormat="1" applyFont="0" applyFill="0" applyBorder="0"/>
    <xf fontId="14" fillId="0" borderId="0" numFmtId="160" applyNumberFormat="1" applyFont="0" applyFill="0" applyBorder="0"/>
    <xf fontId="25" fillId="4" borderId="0" numFmtId="0" applyNumberFormat="0" applyFont="1" applyFill="1" applyBorder="0"/>
  </cellStyleXfs>
  <cellXfs count="175">
    <xf fontId="0" fillId="0" borderId="0" numFmtId="0" xfId="0"/>
    <xf fontId="16" fillId="0" borderId="0" numFmtId="0" xfId="0" applyFont="1"/>
    <xf fontId="26" fillId="0" borderId="0" numFmtId="0" xfId="42" applyFont="1" applyAlignment="1">
      <alignment horizontal="right" vertical="center"/>
    </xf>
    <xf fontId="26" fillId="0" borderId="0" numFmtId="0" xfId="42" applyFont="1" applyAlignment="1">
      <alignment horizontal="right"/>
    </xf>
    <xf fontId="27" fillId="0" borderId="0" numFmtId="0" xfId="0" applyFont="1" applyAlignment="1">
      <alignment horizontal="center" vertical="center"/>
    </xf>
    <xf fontId="27" fillId="0" borderId="0" numFmtId="0" xfId="0" applyFont="1" applyAlignment="1">
      <alignment horizontal="center"/>
    </xf>
    <xf fontId="26" fillId="0" borderId="0" numFmtId="0" xfId="0" applyFont="1" applyAlignment="1">
      <alignment horizontal="center" vertical="center"/>
    </xf>
    <xf fontId="28" fillId="0" borderId="0" numFmtId="0" xfId="151" applyFont="1" applyAlignment="1">
      <alignment horizontal="center" vertical="center"/>
    </xf>
    <xf fontId="29" fillId="0" borderId="0" numFmtId="0" xfId="151" applyFont="1" applyAlignment="1">
      <alignment vertical="center"/>
    </xf>
    <xf fontId="0" fillId="0" borderId="0" numFmtId="0" xfId="151" applyAlignment="1">
      <alignment horizontal="center" vertical="top"/>
    </xf>
    <xf fontId="0" fillId="0" borderId="0" numFmtId="0" xfId="151" applyAlignment="1">
      <alignment vertical="top"/>
    </xf>
    <xf fontId="16" fillId="0" borderId="10" numFmtId="0" xfId="0" applyFont="1" applyBorder="1" applyAlignment="1">
      <alignment horizontal="center" vertical="center" wrapText="1"/>
    </xf>
    <xf fontId="16" fillId="0" borderId="10" numFmtId="0" xfId="0" applyFont="1" applyBorder="1" applyAlignment="1">
      <alignment horizontal="center" textRotation="90" vertical="center" wrapText="1"/>
    </xf>
    <xf fontId="16" fillId="0" borderId="11" numFmtId="0" xfId="0" applyFont="1" applyBorder="1" applyAlignment="1">
      <alignment horizontal="center" vertical="center" wrapText="1"/>
    </xf>
    <xf fontId="16" fillId="0" borderId="12" numFmtId="0" xfId="0" applyFont="1" applyBorder="1" applyAlignment="1">
      <alignment horizontal="center" vertical="center" wrapText="1"/>
    </xf>
    <xf fontId="16" fillId="0" borderId="13" numFmtId="0" xfId="0" applyFont="1" applyBorder="1" applyAlignment="1">
      <alignment horizontal="center" vertical="center" wrapText="1"/>
    </xf>
    <xf fontId="16" fillId="0" borderId="14" numFmtId="0" xfId="0" applyFont="1" applyBorder="1" applyAlignment="1">
      <alignment horizontal="center" vertical="center" wrapText="1"/>
    </xf>
    <xf fontId="16" fillId="0" borderId="15" numFmtId="0" xfId="0" applyFont="1" applyBorder="1" applyAlignment="1">
      <alignment horizontal="center" vertical="center" wrapText="1"/>
    </xf>
    <xf fontId="16" fillId="0" borderId="16" numFmtId="0" xfId="0" applyFont="1" applyBorder="1" applyAlignment="1">
      <alignment horizontal="center" vertical="center" wrapText="1"/>
    </xf>
    <xf fontId="16" fillId="0" borderId="17" numFmtId="0" xfId="0" applyFont="1" applyBorder="1" applyAlignment="1">
      <alignment horizontal="center" vertical="center" wrapText="1"/>
    </xf>
    <xf fontId="16" fillId="0" borderId="18" numFmtId="0" xfId="0" applyFont="1" applyBorder="1" applyAlignment="1">
      <alignment horizontal="center" textRotation="90" vertical="center" wrapText="1"/>
    </xf>
    <xf fontId="16" fillId="0" borderId="19" numFmtId="0" xfId="0" applyFont="1" applyBorder="1" applyAlignment="1">
      <alignment horizontal="center" textRotation="90" vertical="center" wrapText="1"/>
    </xf>
    <xf fontId="30" fillId="0" borderId="10" numFmtId="3" xfId="0" applyNumberFormat="1" applyFont="1" applyBorder="1" applyAlignment="1">
      <alignment horizontal="center" vertical="center" wrapText="1"/>
    </xf>
    <xf fontId="30" fillId="0" borderId="10" numFmtId="163" xfId="0" applyNumberFormat="1" applyFont="1" applyBorder="1" applyAlignment="1">
      <alignment vertical="center" wrapText="1"/>
    </xf>
    <xf fontId="31" fillId="0" borderId="10" numFmtId="4" xfId="0" applyNumberFormat="1" applyFont="1" applyBorder="1" applyAlignment="1">
      <alignment horizontal="center" vertical="center" wrapText="1"/>
    </xf>
    <xf fontId="0" fillId="0" borderId="10" numFmtId="3" xfId="0" applyNumberFormat="1" applyBorder="1" applyAlignment="1">
      <alignment horizontal="center" vertical="center"/>
    </xf>
    <xf fontId="0" fillId="0" borderId="10" numFmtId="163" xfId="0" applyNumberFormat="1" applyBorder="1" applyAlignment="1">
      <alignment horizontal="left" vertical="center" wrapText="1"/>
    </xf>
    <xf fontId="16" fillId="0" borderId="10" numFmtId="4" xfId="0" applyNumberFormat="1" applyFont="1" applyBorder="1" applyAlignment="1">
      <alignment horizontal="center" vertical="center" wrapText="1"/>
    </xf>
    <xf fontId="16" fillId="0" borderId="10" numFmtId="17" xfId="0" applyNumberFormat="1" applyFont="1" applyBorder="1" applyAlignment="1">
      <alignment horizontal="center" vertical="center" wrapText="1"/>
    </xf>
    <xf fontId="29" fillId="0" borderId="10" numFmtId="3" xfId="0" applyNumberFormat="1" applyFont="1" applyBorder="1" applyAlignment="1">
      <alignment horizontal="center" vertical="center" wrapText="1"/>
    </xf>
    <xf fontId="0" fillId="0" borderId="10" numFmtId="3" xfId="0" applyNumberFormat="1" applyBorder="1" applyAlignment="1">
      <alignment horizontal="center" vertical="center" wrapText="1"/>
    </xf>
    <xf fontId="0" fillId="0" borderId="10" numFmtId="163" xfId="0" applyNumberFormat="1" applyBorder="1" applyAlignment="1">
      <alignment vertical="center" wrapText="1"/>
    </xf>
    <xf fontId="16" fillId="0" borderId="10" numFmtId="3" xfId="0" applyNumberFormat="1" applyFont="1" applyBorder="1" applyAlignment="1">
      <alignment horizontal="center" vertical="center"/>
    </xf>
    <xf fontId="16" fillId="0" borderId="10" numFmtId="163" xfId="0" applyNumberFormat="1" applyFont="1" applyBorder="1" applyAlignment="1">
      <alignment horizontal="left" vertical="center" wrapText="1"/>
    </xf>
    <xf fontId="26" fillId="0" borderId="0" numFmtId="0" xfId="0" applyFont="1"/>
    <xf fontId="26" fillId="0" borderId="10" numFmtId="0" xfId="0" applyFont="1" applyBorder="1" applyAlignment="1">
      <alignment horizontal="center" vertical="center" wrapText="1"/>
    </xf>
    <xf fontId="27" fillId="0" borderId="10" numFmtId="0" xfId="0" applyFont="1" applyBorder="1" applyAlignment="1">
      <alignment horizontal="center" vertical="center" wrapText="1"/>
    </xf>
    <xf fontId="27" fillId="0" borderId="10" numFmtId="4" xfId="0" applyNumberFormat="1" applyFont="1" applyBorder="1" applyAlignment="1">
      <alignment horizontal="center" vertical="center" wrapText="1"/>
    </xf>
    <xf fontId="16" fillId="0" borderId="0" numFmtId="0" xfId="0" applyFont="1" applyAlignment="1">
      <alignment horizontal="left" vertical="top" wrapText="1"/>
    </xf>
    <xf fontId="16" fillId="0" borderId="0" numFmtId="0" xfId="0" applyFont="1" applyAlignment="1">
      <alignment vertical="top" wrapText="1"/>
    </xf>
    <xf fontId="16" fillId="0" borderId="0" numFmtId="0" xfId="0" applyFont="1" applyAlignment="1">
      <alignment wrapText="1"/>
    </xf>
    <xf fontId="32" fillId="0" borderId="0" numFmtId="0" xfId="0" applyFont="1"/>
    <xf fontId="16" fillId="0" borderId="0" numFmtId="4" xfId="0" applyNumberFormat="1" applyFont="1"/>
    <xf fontId="16" fillId="0" borderId="0" numFmtId="0" xfId="0" applyFont="1" applyAlignment="1">
      <alignment horizontal="left" wrapText="1"/>
    </xf>
    <xf fontId="27" fillId="0" borderId="0" numFmtId="0" xfId="0" applyFont="1"/>
    <xf fontId="31" fillId="0" borderId="20" numFmtId="1" xfId="0" applyNumberFormat="1" applyFont="1" applyBorder="1" applyAlignment="1">
      <alignment horizontal="center" vertical="top"/>
    </xf>
    <xf fontId="31" fillId="0" borderId="0" numFmtId="1" xfId="0" applyNumberFormat="1" applyFont="1" applyAlignment="1">
      <alignment horizontal="center" vertical="top"/>
    </xf>
    <xf fontId="16" fillId="0" borderId="18" numFmtId="0" xfId="0" applyFont="1" applyBorder="1" applyAlignment="1">
      <alignment horizontal="center" vertical="center" wrapText="1"/>
    </xf>
    <xf fontId="16" fillId="0" borderId="10" numFmtId="0" xfId="42" applyFont="1" applyBorder="1" applyAlignment="1">
      <alignment horizontal="center" textRotation="90" vertical="center" wrapText="1"/>
    </xf>
    <xf fontId="16" fillId="0" borderId="0" numFmtId="17" xfId="0" applyNumberFormat="1" applyFont="1"/>
    <xf fontId="31" fillId="0" borderId="0" numFmtId="0" xfId="0" applyFont="1"/>
    <xf fontId="31" fillId="0" borderId="10" numFmtId="3" xfId="0" applyNumberFormat="1" applyFont="1" applyBorder="1" applyAlignment="1">
      <alignment horizontal="center" vertical="center" wrapText="1"/>
    </xf>
    <xf fontId="31" fillId="0" borderId="10" numFmtId="0" xfId="0" applyFont="1" applyBorder="1" applyAlignment="1">
      <alignment horizontal="left" vertical="center" wrapText="1"/>
    </xf>
    <xf fontId="31" fillId="0" borderId="10" numFmtId="0" xfId="0" applyFont="1" applyBorder="1" applyAlignment="1">
      <alignment horizontal="center" vertical="center" wrapText="1"/>
    </xf>
    <xf fontId="16" fillId="0" borderId="10" numFmtId="3" xfId="0" applyNumberFormat="1" applyFont="1" applyBorder="1" applyAlignment="1">
      <alignment horizontal="center" vertical="center" wrapText="1"/>
    </xf>
    <xf fontId="16" fillId="0" borderId="10" numFmtId="0" xfId="0" applyFont="1" applyBorder="1" applyAlignment="1">
      <alignment horizontal="left" vertical="center" wrapText="1"/>
    </xf>
    <xf fontId="16" fillId="0" borderId="0" numFmtId="2" xfId="0" applyNumberFormat="1" applyFont="1" applyAlignment="1">
      <alignment horizontal="center"/>
    </xf>
    <xf fontId="31" fillId="0" borderId="0" numFmtId="0" xfId="48" applyFont="1" applyAlignment="1">
      <alignment horizontal="center"/>
    </xf>
    <xf fontId="31" fillId="0" borderId="0" numFmtId="0" xfId="0" applyFont="1" applyAlignment="1">
      <alignment horizontal="center"/>
    </xf>
    <xf fontId="31" fillId="0" borderId="20" numFmtId="0" xfId="186" applyFont="1" applyBorder="1" applyAlignment="1">
      <alignment horizontal="center"/>
    </xf>
    <xf fontId="31" fillId="0" borderId="0" numFmtId="0" xfId="186" applyFont="1" applyAlignment="1">
      <alignment horizontal="center"/>
    </xf>
    <xf fontId="31" fillId="0" borderId="0" numFmtId="0" xfId="186" applyFont="1"/>
    <xf fontId="16" fillId="0" borderId="21" numFmtId="0" xfId="50" applyFont="1" applyBorder="1" applyAlignment="1">
      <alignment horizontal="center" vertical="center" wrapText="1"/>
    </xf>
    <xf fontId="16" fillId="0" borderId="10" numFmtId="0" xfId="50" applyFont="1" applyBorder="1" applyAlignment="1">
      <alignment horizontal="center" vertical="center" wrapText="1"/>
    </xf>
    <xf fontId="16" fillId="0" borderId="10" numFmtId="0" xfId="50" applyFont="1" applyBorder="1" applyAlignment="1">
      <alignment horizontal="left" vertical="center"/>
    </xf>
    <xf fontId="31" fillId="0" borderId="0" numFmtId="0" xfId="50" applyFont="1" applyAlignment="1">
      <alignment vertical="center"/>
    </xf>
    <xf fontId="16" fillId="0" borderId="19" numFmtId="0" xfId="50" applyFont="1" applyBorder="1" applyAlignment="1">
      <alignment horizontal="center" vertical="center" wrapText="1"/>
    </xf>
    <xf fontId="16" fillId="0" borderId="14" numFmtId="0" xfId="50" applyFont="1" applyBorder="1" applyAlignment="1">
      <alignment horizontal="center" vertical="center"/>
    </xf>
    <xf fontId="16" fillId="0" borderId="15" numFmtId="0" xfId="50" applyFont="1" applyBorder="1" applyAlignment="1">
      <alignment horizontal="center" vertical="center"/>
    </xf>
    <xf fontId="16" fillId="0" borderId="13" numFmtId="0" xfId="50" applyFont="1" applyBorder="1" applyAlignment="1">
      <alignment horizontal="left" vertical="center"/>
    </xf>
    <xf fontId="16" fillId="0" borderId="14" numFmtId="0" xfId="50" applyFont="1" applyBorder="1" applyAlignment="1">
      <alignment horizontal="left" vertical="center"/>
    </xf>
    <xf fontId="16" fillId="0" borderId="15" numFmtId="0" xfId="50" applyFont="1" applyBorder="1" applyAlignment="1">
      <alignment horizontal="left" vertical="center"/>
    </xf>
    <xf fontId="16" fillId="0" borderId="13" numFmtId="0" xfId="50" applyFont="1" applyBorder="1" applyAlignment="1">
      <alignment horizontal="center" vertical="center"/>
    </xf>
    <xf fontId="16" fillId="0" borderId="10" numFmtId="0" xfId="50" applyFont="1" applyBorder="1" applyAlignment="1">
      <alignment horizontal="center" vertical="center"/>
    </xf>
    <xf fontId="16" fillId="0" borderId="18" numFmtId="0" xfId="50" applyFont="1" applyBorder="1" applyAlignment="1">
      <alignment horizontal="center" vertical="center" wrapText="1"/>
    </xf>
    <xf fontId="16" fillId="0" borderId="10" numFmtId="0" xfId="50" applyFont="1" applyBorder="1" applyAlignment="1">
      <alignment horizontal="center" textRotation="90" vertical="center" wrapText="1"/>
    </xf>
    <xf fontId="31" fillId="0" borderId="10" numFmtId="3" xfId="50" applyNumberFormat="1" applyFont="1" applyBorder="1" applyAlignment="1">
      <alignment horizontal="center" vertical="center"/>
    </xf>
    <xf fontId="31" fillId="0" borderId="10" numFmtId="0" xfId="50" applyFont="1" applyBorder="1" applyAlignment="1">
      <alignment horizontal="left" vertical="center" wrapText="1"/>
    </xf>
    <xf fontId="31" fillId="0" borderId="10" numFmtId="4" xfId="50" applyNumberFormat="1" applyFont="1" applyBorder="1" applyAlignment="1">
      <alignment horizontal="center" vertical="center"/>
    </xf>
    <xf fontId="31" fillId="0" borderId="10" numFmtId="49" xfId="50" applyNumberFormat="1" applyFont="1" applyBorder="1" applyAlignment="1">
      <alignment horizontal="center" vertical="center"/>
    </xf>
    <xf fontId="16" fillId="0" borderId="10" numFmtId="3" xfId="50" applyNumberFormat="1" applyFont="1" applyBorder="1" applyAlignment="1">
      <alignment horizontal="center" vertical="center"/>
    </xf>
    <xf fontId="16" fillId="0" borderId="10" numFmtId="0" xfId="50" applyFont="1" applyBorder="1" applyAlignment="1">
      <alignment horizontal="left" vertical="center" wrapText="1"/>
    </xf>
    <xf fontId="16" fillId="0" borderId="10" numFmtId="4" xfId="50" applyNumberFormat="1" applyFont="1" applyBorder="1" applyAlignment="1">
      <alignment horizontal="center" vertical="center"/>
    </xf>
    <xf fontId="16" fillId="0" borderId="10" numFmtId="49" xfId="50" applyNumberFormat="1" applyFont="1" applyBorder="1" applyAlignment="1">
      <alignment horizontal="center" vertical="center"/>
    </xf>
    <xf fontId="31" fillId="0" borderId="10" numFmtId="0" xfId="50" applyFont="1" applyBorder="1" applyAlignment="1">
      <alignment horizontal="center" vertical="center"/>
    </xf>
    <xf fontId="33" fillId="0" borderId="0" numFmtId="0" xfId="0" applyFont="1" applyAlignment="1">
      <alignment vertical="top" wrapText="1"/>
    </xf>
    <xf fontId="16" fillId="0" borderId="0" numFmtId="0" xfId="0" applyFont="1" applyAlignment="1">
      <alignment vertical="center" wrapText="1"/>
    </xf>
    <xf fontId="16" fillId="0" borderId="0" numFmtId="0" xfId="0" applyFont="1" applyAlignment="1">
      <alignment horizontal="left"/>
    </xf>
    <xf fontId="16" fillId="0" borderId="0" numFmtId="0" xfId="0" applyFont="1" applyAlignment="1">
      <alignment horizontal="center"/>
    </xf>
    <xf fontId="16" fillId="0" borderId="0" numFmtId="0" xfId="0" applyFont="1" applyAlignment="1">
      <alignment horizontal="center" vertical="center" wrapText="1"/>
    </xf>
    <xf fontId="16" fillId="0" borderId="0" numFmtId="0" xfId="186" applyFont="1" applyAlignment="1">
      <alignment horizontal="center" vertical="center"/>
    </xf>
    <xf fontId="16" fillId="0" borderId="0" numFmtId="0" xfId="186" applyFont="1" applyAlignment="1">
      <alignment vertical="center"/>
    </xf>
    <xf fontId="16" fillId="0" borderId="0" numFmtId="0" xfId="0" applyFont="1" applyAlignment="1">
      <alignment vertical="center"/>
    </xf>
    <xf fontId="16" fillId="0" borderId="0" numFmtId="0" xfId="50" applyFont="1" applyAlignment="1">
      <alignment horizontal="center" vertical="center"/>
    </xf>
    <xf fontId="16" fillId="0" borderId="0" numFmtId="0" xfId="0" applyFont="1" applyAlignment="1">
      <alignment horizontal="center" textRotation="90" vertical="center" wrapText="1"/>
    </xf>
    <xf fontId="16" fillId="0" borderId="0" numFmtId="0" xfId="50" applyFont="1" applyAlignment="1">
      <alignment horizontal="center" textRotation="90" vertical="center" wrapText="1"/>
    </xf>
    <xf fontId="16" fillId="0" borderId="0" numFmtId="0" xfId="50" applyFont="1" applyAlignment="1">
      <alignment horizontal="center" vertical="center" wrapText="1"/>
    </xf>
    <xf fontId="16" fillId="0" borderId="0" numFmtId="49" xfId="50" applyNumberFormat="1" applyFont="1" applyAlignment="1">
      <alignment horizontal="center" vertical="center"/>
    </xf>
    <xf fontId="16" fillId="0" borderId="0" numFmtId="0" xfId="0" applyFont="1" applyAlignment="1">
      <alignment horizontal="center" vertical="center"/>
    </xf>
    <xf fontId="16" fillId="0" borderId="22" numFmtId="0" xfId="0" applyFont="1" applyBorder="1" applyAlignment="1">
      <alignment horizontal="center" vertical="center" wrapText="1"/>
    </xf>
    <xf fontId="16" fillId="0" borderId="10" numFmtId="0" xfId="186" applyFont="1" applyBorder="1" applyAlignment="1">
      <alignment horizontal="left" vertical="center" wrapText="1"/>
    </xf>
    <xf fontId="16" fillId="0" borderId="20" numFmtId="0" xfId="0" applyFont="1" applyBorder="1" applyAlignment="1">
      <alignment horizontal="center" vertical="center" wrapText="1"/>
    </xf>
    <xf fontId="16" fillId="0" borderId="10" numFmtId="0" xfId="0" applyFont="1" applyBorder="1" applyAlignment="1">
      <alignment horizontal="center" vertical="center"/>
    </xf>
    <xf fontId="0" fillId="0" borderId="10" numFmtId="0" xfId="151" applyBorder="1" applyAlignment="1">
      <alignment horizontal="center" vertical="center" wrapText="1"/>
    </xf>
    <xf fontId="16" fillId="0" borderId="10" numFmtId="0" xfId="0" applyFont="1" applyBorder="1"/>
    <xf fontId="31" fillId="0" borderId="10" numFmtId="49" xfId="0" applyNumberFormat="1" applyFont="1" applyBorder="1" applyAlignment="1">
      <alignment horizontal="center" vertical="center" wrapText="1"/>
    </xf>
    <xf fontId="16" fillId="0" borderId="10" numFmtId="49" xfId="0" applyNumberFormat="1" applyFont="1" applyBorder="1" applyAlignment="1">
      <alignment horizontal="center" vertical="center" wrapText="1"/>
    </xf>
    <xf fontId="31" fillId="0" borderId="10" numFmtId="2" xfId="50" applyNumberFormat="1" applyFont="1" applyBorder="1" applyAlignment="1">
      <alignment horizontal="center" vertical="center"/>
    </xf>
    <xf fontId="16" fillId="0" borderId="10" numFmtId="4" xfId="50" applyNumberFormat="1" applyFont="1" applyBorder="1" applyAlignment="1">
      <alignment horizontal="center" vertical="center" wrapText="1"/>
    </xf>
    <xf fontId="31" fillId="0" borderId="10" numFmtId="163" xfId="0" applyNumberFormat="1" applyFont="1" applyBorder="1" applyAlignment="1">
      <alignment horizontal="left" vertical="center" wrapText="1"/>
    </xf>
    <xf fontId="16" fillId="0" borderId="0" numFmtId="0" xfId="0" applyFont="1" applyAlignment="1">
      <alignment horizontal="left" vertical="center" wrapText="1"/>
    </xf>
    <xf fontId="16" fillId="24" borderId="0" numFmtId="0" xfId="44" applyFont="1" applyFill="1"/>
    <xf fontId="34" fillId="24" borderId="0" numFmtId="49" xfId="44" applyNumberFormat="1" applyFont="1" applyFill="1" applyAlignment="1">
      <alignment horizontal="center" vertical="center"/>
    </xf>
    <xf fontId="16" fillId="24" borderId="0" numFmtId="0" xfId="44" applyFont="1" applyFill="1" applyAlignment="1">
      <alignment wrapText="1"/>
    </xf>
    <xf fontId="31" fillId="0" borderId="0" numFmtId="0" xfId="48" applyFont="1" applyAlignment="1">
      <alignment horizontal="center" wrapText="1"/>
    </xf>
    <xf fontId="31" fillId="0" borderId="0" numFmtId="0" xfId="48" applyFont="1"/>
    <xf fontId="31" fillId="0" borderId="0" numFmtId="0" xfId="0" applyFont="1" applyAlignment="1">
      <alignment horizontal="center" wrapText="1"/>
    </xf>
    <xf fontId="31" fillId="0" borderId="0" numFmtId="0" xfId="0" applyFont="1" applyAlignment="1">
      <alignment wrapText="1"/>
    </xf>
    <xf fontId="31" fillId="24" borderId="0" numFmtId="0" xfId="44" applyFont="1" applyFill="1" applyAlignment="1">
      <alignment horizontal="center" vertical="center" wrapText="1"/>
    </xf>
    <xf fontId="26" fillId="24" borderId="0" numFmtId="0" xfId="37" applyFont="1" applyFill="1" applyAlignment="1">
      <alignment horizontal="center" vertical="center"/>
    </xf>
    <xf fontId="33" fillId="24" borderId="0" numFmtId="0" xfId="37" applyFont="1" applyFill="1" applyAlignment="1">
      <alignment horizontal="center" vertical="top"/>
    </xf>
    <xf fontId="33" fillId="24" borderId="0" numFmtId="0" xfId="44" applyFont="1" applyFill="1" applyAlignment="1">
      <alignment horizontal="center"/>
    </xf>
    <xf fontId="16" fillId="24" borderId="0" numFmtId="0" xfId="44" applyFont="1" applyFill="1" applyAlignment="1">
      <alignment horizontal="right"/>
    </xf>
    <xf fontId="16" fillId="24" borderId="0" numFmtId="17" xfId="44" applyNumberFormat="1" applyFont="1" applyFill="1"/>
    <xf fontId="35" fillId="24" borderId="10" numFmtId="49" xfId="44" applyNumberFormat="1" applyFont="1" applyFill="1" applyBorder="1" applyAlignment="1">
      <alignment horizontal="center" vertical="center" wrapText="1"/>
    </xf>
    <xf fontId="36" fillId="24" borderId="10" numFmtId="0" xfId="44" applyFont="1" applyFill="1" applyBorder="1" applyAlignment="1">
      <alignment horizontal="center" vertical="center" wrapText="1"/>
    </xf>
    <xf fontId="16" fillId="24" borderId="10" numFmtId="0" xfId="44" applyFont="1" applyFill="1" applyBorder="1" applyAlignment="1">
      <alignment horizontal="center" vertical="center" wrapText="1"/>
    </xf>
    <xf fontId="16" fillId="24" borderId="13" numFmtId="0" xfId="44" applyFont="1" applyFill="1" applyBorder="1" applyAlignment="1">
      <alignment horizontal="center" vertical="center" wrapText="1"/>
    </xf>
    <xf fontId="16" fillId="24" borderId="15" numFmtId="0" xfId="44" applyFont="1" applyFill="1" applyBorder="1" applyAlignment="1">
      <alignment horizontal="center" vertical="center" wrapText="1"/>
    </xf>
    <xf fontId="34" fillId="24" borderId="10" numFmtId="0" xfId="44" applyFont="1" applyFill="1" applyBorder="1" applyAlignment="1">
      <alignment horizontal="center" vertical="center" wrapText="1"/>
    </xf>
    <xf fontId="35" fillId="24" borderId="10" numFmtId="49" xfId="44" applyNumberFormat="1" applyFont="1" applyFill="1" applyBorder="1" applyAlignment="1">
      <alignment horizontal="center" vertical="center"/>
    </xf>
    <xf fontId="31" fillId="24" borderId="0" numFmtId="0" xfId="44" applyFont="1" applyFill="1"/>
    <xf fontId="31" fillId="24" borderId="10" numFmtId="0" xfId="44" applyFont="1" applyFill="1" applyBorder="1" applyAlignment="1">
      <alignment horizontal="left" vertical="center" wrapText="1"/>
    </xf>
    <xf fontId="31" fillId="24" borderId="10" numFmtId="164" xfId="44" applyNumberFormat="1" applyFont="1" applyFill="1" applyBorder="1" applyAlignment="1">
      <alignment horizontal="center" vertical="center" wrapText="1"/>
    </xf>
    <xf fontId="34" fillId="0" borderId="10" numFmtId="49" xfId="0" applyNumberFormat="1" applyFont="1" applyBorder="1" applyAlignment="1">
      <alignment horizontal="center" vertical="center"/>
    </xf>
    <xf fontId="16" fillId="0" borderId="10" numFmtId="0" xfId="0" applyFont="1" applyBorder="1" applyAlignment="1">
      <alignment vertical="center"/>
    </xf>
    <xf fontId="16" fillId="0" borderId="10" numFmtId="164" xfId="44" applyNumberFormat="1" applyFont="1" applyBorder="1" applyAlignment="1">
      <alignment horizontal="center" vertical="center" wrapText="1"/>
    </xf>
    <xf fontId="16" fillId="24" borderId="10" numFmtId="164" xfId="44" applyNumberFormat="1" applyFont="1" applyFill="1" applyBorder="1" applyAlignment="1">
      <alignment horizontal="center" vertical="center" wrapText="1"/>
    </xf>
    <xf fontId="16" fillId="0" borderId="10" numFmtId="0" xfId="0" applyFont="1" applyBorder="1" applyAlignment="1">
      <alignment horizontal="left" indent="1" vertical="center" wrapText="1"/>
    </xf>
    <xf fontId="16" fillId="0" borderId="10" numFmtId="0" xfId="44" applyFont="1" applyBorder="1" applyAlignment="1">
      <alignment horizontal="left" indent="3" vertical="center" wrapText="1"/>
    </xf>
    <xf fontId="16" fillId="0" borderId="10" numFmtId="0" xfId="44" applyFont="1" applyBorder="1" applyAlignment="1">
      <alignment horizontal="left" indent="5" vertical="center" wrapText="1"/>
    </xf>
    <xf fontId="16" fillId="24" borderId="0" numFmtId="49" xfId="44" applyNumberFormat="1" applyFont="1" applyFill="1" applyAlignment="1">
      <alignment horizontal="left" vertical="center" wrapText="1"/>
    </xf>
    <xf fontId="16" fillId="24" borderId="0" numFmtId="0" xfId="44" applyFont="1" applyFill="1" applyAlignment="1">
      <alignment horizontal="left" vertical="top" wrapText="1"/>
    </xf>
    <xf fontId="16" fillId="24" borderId="0" numFmtId="165" xfId="44" applyNumberFormat="1" applyFont="1" applyFill="1"/>
    <xf fontId="16" fillId="25" borderId="10" numFmtId="164" xfId="44" applyNumberFormat="1" applyFont="1" applyFill="1" applyBorder="1" applyAlignment="1">
      <alignment horizontal="center" vertical="center" wrapText="1"/>
    </xf>
    <xf fontId="16" fillId="24" borderId="0" numFmtId="164" xfId="44" applyNumberFormat="1" applyFont="1" applyFill="1"/>
    <xf fontId="37" fillId="0" borderId="0" numFmtId="0" xfId="151" applyFont="1"/>
    <xf fontId="30" fillId="0" borderId="0" numFmtId="0" xfId="151" applyFont="1" applyAlignment="1">
      <alignment horizontal="center" vertical="center" wrapText="1"/>
    </xf>
    <xf fontId="29" fillId="0" borderId="0" numFmtId="0" xfId="151" applyFont="1" applyAlignment="1">
      <alignment horizontal="center" vertical="center"/>
    </xf>
    <xf fontId="29" fillId="0" borderId="0" numFmtId="0" xfId="151" applyFont="1" applyAlignment="1">
      <alignment horizontal="center"/>
    </xf>
    <xf fontId="26" fillId="0" borderId="0" numFmtId="0" xfId="0" applyFont="1" applyAlignment="1">
      <alignment horizontal="center"/>
    </xf>
    <xf fontId="37" fillId="0" borderId="0" numFmtId="0" xfId="151" applyFont="1" applyAlignment="1">
      <alignment vertical="center"/>
    </xf>
    <xf fontId="16" fillId="0" borderId="10" numFmtId="0" xfId="151" applyFont="1" applyBorder="1" applyAlignment="1">
      <alignment horizontal="center" vertical="center" wrapText="1"/>
    </xf>
    <xf fontId="33" fillId="0" borderId="0" numFmtId="0" xfId="151" applyFont="1"/>
    <xf fontId="0" fillId="0" borderId="10" numFmtId="0" xfId="151" applyBorder="1" applyAlignment="1">
      <alignment horizontal="center" textRotation="90" vertical="center" wrapText="1"/>
    </xf>
    <xf fontId="0" fillId="0" borderId="10" numFmtId="17" xfId="151" applyNumberFormat="1" applyBorder="1" applyAlignment="1">
      <alignment horizontal="center" textRotation="90" vertical="center" wrapText="1"/>
    </xf>
    <xf fontId="0" fillId="0" borderId="0" numFmtId="0" xfId="151"/>
    <xf fontId="0" fillId="0" borderId="10" numFmtId="0" xfId="151" applyBorder="1" applyAlignment="1">
      <alignment horizontal="center" vertical="center"/>
    </xf>
    <xf fontId="0" fillId="0" borderId="10" numFmtId="0" xfId="151" applyBorder="1" applyAlignment="1">
      <alignment horizontal="center"/>
    </xf>
    <xf fontId="0" fillId="0" borderId="10" numFmtId="49" xfId="151" applyNumberFormat="1" applyBorder="1" applyAlignment="1">
      <alignment horizontal="center"/>
    </xf>
    <xf fontId="0" fillId="0" borderId="10" numFmtId="49" xfId="151" applyNumberFormat="1" applyBorder="1" applyAlignment="1">
      <alignment horizontal="center" vertical="center"/>
    </xf>
    <xf fontId="30" fillId="0" borderId="10" numFmtId="0" xfId="151" applyFont="1" applyBorder="1" applyAlignment="1">
      <alignment horizontal="center" vertical="center" wrapText="1"/>
    </xf>
    <xf fontId="38" fillId="0" borderId="10" numFmtId="0" xfId="151" applyFont="1" applyBorder="1" applyAlignment="1">
      <alignment horizontal="center"/>
    </xf>
    <xf fontId="33" fillId="0" borderId="0" numFmtId="0" xfId="0" applyFont="1" applyAlignment="1">
      <alignment horizontal="left" vertical="top" wrapText="1"/>
    </xf>
    <xf fontId="37" fillId="0" borderId="0" numFmtId="0" xfId="151" applyFont="1" applyAlignment="1">
      <alignment horizontal="left" wrapText="1"/>
    </xf>
    <xf fontId="33" fillId="0" borderId="0" numFmtId="0" xfId="0" applyFont="1" applyAlignment="1">
      <alignment horizontal="left" wrapText="1"/>
    </xf>
    <xf fontId="27" fillId="0" borderId="0" numFmtId="0" xfId="48" applyFont="1" applyAlignment="1">
      <alignment horizontal="center"/>
    </xf>
    <xf fontId="31" fillId="0" borderId="20" numFmtId="0" xfId="186" applyFont="1" applyBorder="1"/>
    <xf fontId="16" fillId="0" borderId="0" numFmtId="0" xfId="0" applyFont="1" applyAlignment="1">
      <alignment horizontal="right"/>
    </xf>
    <xf fontId="16" fillId="0" borderId="13" numFmtId="0" xfId="186" applyFont="1" applyBorder="1" applyAlignment="1">
      <alignment horizontal="center" vertical="center" wrapText="1"/>
    </xf>
    <xf fontId="16" fillId="0" borderId="14" numFmtId="0" xfId="186" applyFont="1" applyBorder="1" applyAlignment="1">
      <alignment horizontal="center" vertical="center" wrapText="1"/>
    </xf>
    <xf fontId="16" fillId="0" borderId="15" numFmtId="0" xfId="186" applyFont="1" applyBorder="1" applyAlignment="1">
      <alignment horizontal="center" vertical="center" wrapText="1"/>
    </xf>
    <xf fontId="31" fillId="0" borderId="0" numFmtId="0" xfId="50" applyFont="1" applyAlignment="1">
      <alignment horizontal="center" vertical="center"/>
    </xf>
    <xf fontId="31" fillId="0" borderId="10" numFmtId="0" xfId="50" applyFont="1" applyBorder="1" applyAlignment="1">
      <alignment horizontal="center" vertical="center" wrapText="1"/>
    </xf>
    <xf fontId="39" fillId="0" borderId="0" numFmtId="0" xfId="50" applyFont="1" applyAlignment="1">
      <alignment horizontal="center" vertical="center"/>
    </xf>
  </cellXfs>
  <cellStyles count="242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10" xfId="37"/>
    <cellStyle name="Обычный 12" xfId="38"/>
    <cellStyle name="Обычный 12 2" xfId="39"/>
    <cellStyle name="Обычный 2" xfId="40"/>
    <cellStyle name="Обычный 2 26 2" xfId="41"/>
    <cellStyle name="Обычный 3" xfId="42"/>
    <cellStyle name="Обычный 3 10 2" xfId="43"/>
    <cellStyle name="Обычный 3 2" xfId="44"/>
    <cellStyle name="Обычный 3 2 2 2" xfId="45"/>
    <cellStyle name="Обычный 3 21" xfId="46"/>
    <cellStyle name="Обычный 30" xfId="47"/>
    <cellStyle name="Обычный 4" xfId="48"/>
    <cellStyle name="Обычный 4 2" xfId="49"/>
    <cellStyle name="Обычный 5" xfId="50"/>
    <cellStyle name="Обычный 6" xfId="51"/>
    <cellStyle name="Обычный 6 2" xfId="52"/>
    <cellStyle name="Обычный 6 2 2" xfId="53"/>
    <cellStyle name="Обычный 6 2 2 2" xfId="54"/>
    <cellStyle name="Обычный 6 2 2 2 2" xfId="55"/>
    <cellStyle name="Обычный 6 2 2 2 2 2" xfId="56"/>
    <cellStyle name="Обычный 6 2 2 2 2 2 2" xfId="57"/>
    <cellStyle name="Обычный 6 2 2 2 2 2 3" xfId="58"/>
    <cellStyle name="Обычный 6 2 2 2 2 3" xfId="59"/>
    <cellStyle name="Обычный 6 2 2 2 2 4" xfId="60"/>
    <cellStyle name="Обычный 6 2 2 2 3" xfId="61"/>
    <cellStyle name="Обычный 6 2 2 2 3 2" xfId="62"/>
    <cellStyle name="Обычный 6 2 2 2 3 3" xfId="63"/>
    <cellStyle name="Обычный 6 2 2 2 4" xfId="64"/>
    <cellStyle name="Обычный 6 2 2 2 5" xfId="65"/>
    <cellStyle name="Обычный 6 2 2 3" xfId="66"/>
    <cellStyle name="Обычный 6 2 2 3 2" xfId="67"/>
    <cellStyle name="Обычный 6 2 2 3 2 2" xfId="68"/>
    <cellStyle name="Обычный 6 2 2 3 2 3" xfId="69"/>
    <cellStyle name="Обычный 6 2 2 3 3" xfId="70"/>
    <cellStyle name="Обычный 6 2 2 3 4" xfId="71"/>
    <cellStyle name="Обычный 6 2 2 4" xfId="72"/>
    <cellStyle name="Обычный 6 2 2 4 2" xfId="73"/>
    <cellStyle name="Обычный 6 2 2 4 2 2" xfId="74"/>
    <cellStyle name="Обычный 6 2 2 4 2 3" xfId="75"/>
    <cellStyle name="Обычный 6 2 2 4 3" xfId="76"/>
    <cellStyle name="Обычный 6 2 2 4 4" xfId="77"/>
    <cellStyle name="Обычный 6 2 2 5" xfId="78"/>
    <cellStyle name="Обычный 6 2 2 5 2" xfId="79"/>
    <cellStyle name="Обычный 6 2 2 5 3" xfId="80"/>
    <cellStyle name="Обычный 6 2 2 6" xfId="81"/>
    <cellStyle name="Обычный 6 2 2 7" xfId="82"/>
    <cellStyle name="Обычный 6 2 2 8" xfId="83"/>
    <cellStyle name="Обычный 6 2 3" xfId="84"/>
    <cellStyle name="Обычный 6 2 3 2" xfId="85"/>
    <cellStyle name="Обычный 6 2 3 2 2" xfId="86"/>
    <cellStyle name="Обычный 6 2 3 2 2 2" xfId="87"/>
    <cellStyle name="Обычный 6 2 3 2 2 2 2" xfId="88"/>
    <cellStyle name="Обычный 6 2 3 2 2 2 3" xfId="89"/>
    <cellStyle name="Обычный 6 2 3 2 2 3" xfId="90"/>
    <cellStyle name="Обычный 6 2 3 2 2 4" xfId="91"/>
    <cellStyle name="Обычный 6 2 3 2 3" xfId="92"/>
    <cellStyle name="Обычный 6 2 3 2 3 2" xfId="93"/>
    <cellStyle name="Обычный 6 2 3 2 3 3" xfId="94"/>
    <cellStyle name="Обычный 6 2 3 2 4" xfId="95"/>
    <cellStyle name="Обычный 6 2 3 2 5" xfId="96"/>
    <cellStyle name="Обычный 6 2 3 3" xfId="97"/>
    <cellStyle name="Обычный 6 2 3 3 2" xfId="98"/>
    <cellStyle name="Обычный 6 2 3 3 2 2" xfId="99"/>
    <cellStyle name="Обычный 6 2 3 3 2 3" xfId="100"/>
    <cellStyle name="Обычный 6 2 3 3 3" xfId="101"/>
    <cellStyle name="Обычный 6 2 3 3 4" xfId="102"/>
    <cellStyle name="Обычный 6 2 3 4" xfId="103"/>
    <cellStyle name="Обычный 6 2 3 4 2" xfId="104"/>
    <cellStyle name="Обычный 6 2 3 4 2 2" xfId="105"/>
    <cellStyle name="Обычный 6 2 3 4 2 3" xfId="106"/>
    <cellStyle name="Обычный 6 2 3 4 3" xfId="107"/>
    <cellStyle name="Обычный 6 2 3 4 4" xfId="108"/>
    <cellStyle name="Обычный 6 2 3 5" xfId="109"/>
    <cellStyle name="Обычный 6 2 3 5 2" xfId="110"/>
    <cellStyle name="Обычный 6 2 3 5 3" xfId="111"/>
    <cellStyle name="Обычный 6 2 3 6" xfId="112"/>
    <cellStyle name="Обычный 6 2 3 7" xfId="113"/>
    <cellStyle name="Обычный 6 2 3 8" xfId="114"/>
    <cellStyle name="Обычный 6 2 4" xfId="115"/>
    <cellStyle name="Обычный 6 2 4 2" xfId="116"/>
    <cellStyle name="Обычный 6 2 4 2 2" xfId="117"/>
    <cellStyle name="Обычный 6 2 4 2 3" xfId="118"/>
    <cellStyle name="Обычный 6 2 4 3" xfId="119"/>
    <cellStyle name="Обычный 6 2 4 4" xfId="120"/>
    <cellStyle name="Обычный 6 2 5" xfId="121"/>
    <cellStyle name="Обычный 6 2 5 2" xfId="122"/>
    <cellStyle name="Обычный 6 2 5 2 2" xfId="123"/>
    <cellStyle name="Обычный 6 2 5 2 3" xfId="124"/>
    <cellStyle name="Обычный 6 2 5 3" xfId="125"/>
    <cellStyle name="Обычный 6 2 5 4" xfId="126"/>
    <cellStyle name="Обычный 6 2 6" xfId="127"/>
    <cellStyle name="Обычный 6 2 6 2" xfId="128"/>
    <cellStyle name="Обычный 6 2 6 3" xfId="129"/>
    <cellStyle name="Обычный 6 2 7" xfId="130"/>
    <cellStyle name="Обычный 6 2 8" xfId="131"/>
    <cellStyle name="Обычный 6 2 9" xfId="132"/>
    <cellStyle name="Обычный 6 3" xfId="133"/>
    <cellStyle name="Обычный 6 3 2" xfId="134"/>
    <cellStyle name="Обычный 6 3 2 2" xfId="135"/>
    <cellStyle name="Обычный 6 3 2 3" xfId="136"/>
    <cellStyle name="Обычный 6 3 3" xfId="137"/>
    <cellStyle name="Обычный 6 3 4" xfId="138"/>
    <cellStyle name="Обычный 6 4" xfId="139"/>
    <cellStyle name="Обычный 6 4 2" xfId="140"/>
    <cellStyle name="Обычный 6 4 2 2" xfId="141"/>
    <cellStyle name="Обычный 6 4 2 3" xfId="142"/>
    <cellStyle name="Обычный 6 4 3" xfId="143"/>
    <cellStyle name="Обычный 6 4 4" xfId="144"/>
    <cellStyle name="Обычный 6 5" xfId="145"/>
    <cellStyle name="Обычный 6 5 2" xfId="146"/>
    <cellStyle name="Обычный 6 5 3" xfId="147"/>
    <cellStyle name="Обычный 6 6" xfId="148"/>
    <cellStyle name="Обычный 6 7" xfId="149"/>
    <cellStyle name="Обычный 6 8" xfId="150"/>
    <cellStyle name="Обычный 7" xfId="151"/>
    <cellStyle name="Обычный 7 2" xfId="152"/>
    <cellStyle name="Обычный 7 2 2" xfId="153"/>
    <cellStyle name="Обычный 7 2 2 2" xfId="154"/>
    <cellStyle name="Обычный 7 2 2 2 2" xfId="155"/>
    <cellStyle name="Обычный 7 2 2 2 3" xfId="156"/>
    <cellStyle name="Обычный 7 2 2 3" xfId="157"/>
    <cellStyle name="Обычный 7 2 2 4" xfId="158"/>
    <cellStyle name="Обычный 7 2 3" xfId="159"/>
    <cellStyle name="Обычный 7 2 3 2" xfId="160"/>
    <cellStyle name="Обычный 7 2 3 2 2" xfId="161"/>
    <cellStyle name="Обычный 7 2 3 2 3" xfId="162"/>
    <cellStyle name="Обычный 7 2 3 3" xfId="163"/>
    <cellStyle name="Обычный 7 2 3 4" xfId="164"/>
    <cellStyle name="Обычный 7 2 4" xfId="165"/>
    <cellStyle name="Обычный 7 2 4 2" xfId="166"/>
    <cellStyle name="Обычный 7 2 4 3" xfId="167"/>
    <cellStyle name="Обычный 7 2 5" xfId="168"/>
    <cellStyle name="Обычный 7 2 6" xfId="169"/>
    <cellStyle name="Обычный 7 2 7" xfId="170"/>
    <cellStyle name="Обычный 8" xfId="171"/>
    <cellStyle name="Обычный 9" xfId="172"/>
    <cellStyle name="Обычный 9 2" xfId="173"/>
    <cellStyle name="Обычный 9 2 2" xfId="174"/>
    <cellStyle name="Обычный 9 2 2 2" xfId="175"/>
    <cellStyle name="Обычный 9 2 2 3" xfId="176"/>
    <cellStyle name="Обычный 9 2 2 4" xfId="177"/>
    <cellStyle name="Обычный 9 2 3" xfId="178"/>
    <cellStyle name="Обычный 9 2 4" xfId="179"/>
    <cellStyle name="Обычный 9 3" xfId="180"/>
    <cellStyle name="Обычный 9 3 2" xfId="181"/>
    <cellStyle name="Обычный 9 3 3" xfId="182"/>
    <cellStyle name="Обычный 9 3 4" xfId="183"/>
    <cellStyle name="Обычный 9 4" xfId="184"/>
    <cellStyle name="Обычный 9 5" xfId="185"/>
    <cellStyle name="Обычный_Форматы по компаниям_last" xfId="186"/>
    <cellStyle name="Плохой 2" xfId="187"/>
    <cellStyle name="Пояснение 2" xfId="188"/>
    <cellStyle name="Примечание 2" xfId="189"/>
    <cellStyle name="Процентный 2" xfId="190"/>
    <cellStyle name="Процентный 2 3" xfId="191"/>
    <cellStyle name="Процентный 2 3 2" xfId="192"/>
    <cellStyle name="Процентный 3" xfId="193"/>
    <cellStyle name="Процентный 4" xfId="194"/>
    <cellStyle name="Связанная ячейка 2" xfId="195"/>
    <cellStyle name="Стиль 1" xfId="196"/>
    <cellStyle name="Текст предупреждения 2" xfId="197"/>
    <cellStyle name="Финансовый 2" xfId="198"/>
    <cellStyle name="Финансовый 2 2" xfId="199"/>
    <cellStyle name="Финансовый 2 2 2" xfId="200"/>
    <cellStyle name="Финансовый 2 2 2 2" xfId="201"/>
    <cellStyle name="Финансовый 2 2 2 2 2" xfId="202"/>
    <cellStyle name="Финансовый 2 2 2 3" xfId="203"/>
    <cellStyle name="Финансовый 2 2 3" xfId="204"/>
    <cellStyle name="Финансовый 2 2 4" xfId="205"/>
    <cellStyle name="Финансовый 2 3" xfId="206"/>
    <cellStyle name="Финансовый 2 3 2" xfId="207"/>
    <cellStyle name="Финансовый 2 3 2 2" xfId="208"/>
    <cellStyle name="Финансовый 2 3 2 3" xfId="209"/>
    <cellStyle name="Финансовый 2 3 3" xfId="210"/>
    <cellStyle name="Финансовый 2 3 4" xfId="211"/>
    <cellStyle name="Финансовый 2 4" xfId="212"/>
    <cellStyle name="Финансовый 2 4 2" xfId="213"/>
    <cellStyle name="Финансовый 2 4 3" xfId="214"/>
    <cellStyle name="Финансовый 2 5" xfId="215"/>
    <cellStyle name="Финансовый 2 6" xfId="216"/>
    <cellStyle name="Финансовый 2 7" xfId="217"/>
    <cellStyle name="Финансовый 3" xfId="218"/>
    <cellStyle name="Финансовый 3 2" xfId="219"/>
    <cellStyle name="Финансовый 3 2 2" xfId="220"/>
    <cellStyle name="Финансовый 3 2 2 2" xfId="221"/>
    <cellStyle name="Финансовый 3 2 2 3" xfId="222"/>
    <cellStyle name="Финансовый 3 2 3" xfId="223"/>
    <cellStyle name="Финансовый 3 2 4" xfId="224"/>
    <cellStyle name="Финансовый 3 3" xfId="225"/>
    <cellStyle name="Финансовый 3 3 2" xfId="226"/>
    <cellStyle name="Финансовый 3 3 2 2" xfId="227"/>
    <cellStyle name="Финансовый 3 3 2 3" xfId="228"/>
    <cellStyle name="Финансовый 3 3 3" xfId="229"/>
    <cellStyle name="Финансовый 3 3 4" xfId="230"/>
    <cellStyle name="Финансовый 3 4" xfId="231"/>
    <cellStyle name="Финансовый 3 4 2" xfId="232"/>
    <cellStyle name="Финансовый 3 4 3" xfId="233"/>
    <cellStyle name="Финансовый 3 5" xfId="234"/>
    <cellStyle name="Финансовый 3 6" xfId="235"/>
    <cellStyle name="Финансовый 3 7" xfId="236"/>
    <cellStyle name="Финансовый 4" xfId="237"/>
    <cellStyle name="Финансовый 5" xfId="238"/>
    <cellStyle name="Финансовый 5 2" xfId="239"/>
    <cellStyle name="Финансовый 6" xfId="240"/>
    <cellStyle name="Хороший 2" xfId="2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styles" Target="styles.xml"/><Relationship  Id="rId11" Type="http://schemas.openxmlformats.org/officeDocument/2006/relationships/theme" Target="theme/theme1.xml"/><Relationship  Id="rId10" Type="http://schemas.openxmlformats.org/officeDocument/2006/relationships/worksheet" Target="worksheets/sheet8.xml"/><Relationship  Id="rId9" Type="http://schemas.openxmlformats.org/officeDocument/2006/relationships/worksheet" Target="worksheets/sheet7.xml"/><Relationship  Id="rId8" Type="http://schemas.openxmlformats.org/officeDocument/2006/relationships/worksheet" Target="worksheets/sheet6.xml"/><Relationship  Id="rId7" Type="http://schemas.openxmlformats.org/officeDocument/2006/relationships/worksheet" Target="worksheets/sheet5.xml"/><Relationship  Id="rId6" Type="http://schemas.openxmlformats.org/officeDocument/2006/relationships/worksheet" Target="worksheets/sheet4.xml"/><Relationship  Id="rId5" Type="http://schemas.openxmlformats.org/officeDocument/2006/relationships/worksheet" Target="worksheets/sheet3.xml"/><Relationship  Id="rId4" Type="http://schemas.openxmlformats.org/officeDocument/2006/relationships/worksheet" Target="worksheets/sheet2.xml"/><Relationship  Id="rId12" Type="http://schemas.openxmlformats.org/officeDocument/2006/relationships/sharedStrings" Target="sharedStrings.xml"/><Relationship  Id="rId3" Type="http://schemas.openxmlformats.org/officeDocument/2006/relationships/worksheet" Target="worksheets/sheet1.xml"/><Relationship  Id="rId2" Type="http://schemas.openxmlformats.org/officeDocument/2006/relationships/externalLink" Target="externalLinks/externalLink2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&#1055;&#1088;&#1080;&#1083;&#1086;&#1078;&#1077;&#1085;&#1080;&#1077;%20&#1048;&#1057;&#1059;%202024-2026.xlsx" TargetMode="External"/></Relationships>
</file>

<file path=xl/externalLinks/_rels/externalLink2.xml.rels><?xml version="1.0" encoding="UTF-8" standalone="yes"?><Relationships xmlns="http://schemas.openxmlformats.org/package/2006/relationships"><Relationship  Id="rId1" Type="http://schemas.openxmlformats.org/officeDocument/2006/relationships/externalLinkPath" Target="/&#1053;&#1086;&#1074;&#1099;&#1077;%20&#1088;&#1077;&#1075;&#1080;&#1086;&#1085;&#1099;/&#1044;&#1053;&#1056;%20&#1090;&#1072;&#1088;&#1080;&#1092;&#1099;/&#1044;&#1053;&#1056;%20&#1058;&#1072;&#1088;&#1080;&#1092;%202024&#1075;/&#1047;&#1072;&#1103;&#1074;&#1082;&#1072;%20&#1085;&#1072;%202024&#1075;/4.%20&#1040;&#1084;&#1086;&#1088;&#1090;&#1080;&#1079;&#1072;&#1094;&#1080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СУ"/>
    </sheetNames>
    <sheetDataSet>
      <sheetData sheetId="0">
        <row r="26">
          <cell r="L26">
            <v>177873000</v>
          </cell>
          <cell r="Q26">
            <v>296400280.80000001</v>
          </cell>
          <cell r="V26">
            <v>415091719.19999999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Амортизация"/>
    </sheetNames>
    <sheetDataSet>
      <sheetData sheetId="0">
        <row r="5">
          <cell r="C5">
            <v>25156.740513333334</v>
          </cell>
        </row>
      </sheetData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80">
      <selection activeCell="G17" activeCellId="0" sqref="G17"/>
    </sheetView>
  </sheetViews>
  <sheetFormatPr defaultRowHeight="15" outlineLevelCol="1" outlineLevelRow="1"/>
  <cols>
    <col bestFit="1" customWidth="1" min="1" max="1" style="1" width="9.5"/>
    <col bestFit="1" customWidth="1" min="2" max="2" style="1" width="64.5"/>
    <col bestFit="1" customWidth="1" min="3" max="3" style="1" width="12.625"/>
    <col bestFit="1" customWidth="1" min="4" max="4" style="1" width="7.625"/>
    <col bestFit="1" customWidth="1" min="5" max="5" style="1" width="12"/>
    <col bestFit="1" customWidth="1" hidden="1" min="6" max="6" outlineLevel="1" style="1" width="9"/>
    <col bestFit="1" collapsed="1" customWidth="1" min="7" max="7" style="1" width="9"/>
    <col bestFit="1" customWidth="1" min="8" max="9" style="1" width="9"/>
    <col bestFit="1" customWidth="1" hidden="1" min="10" max="10" outlineLevel="1" style="1" width="9.875"/>
    <col bestFit="1" customWidth="1" hidden="1" min="11" max="11" outlineLevel="1" style="1" width="10.5"/>
    <col bestFit="1" customWidth="1" hidden="1" min="12" max="12" outlineLevel="1" style="1" width="7.625"/>
    <col bestFit="1" collapsed="1" customWidth="1" min="13" max="13" style="1" width="17.5"/>
    <col bestFit="1" customWidth="1" hidden="1" min="14" max="14" outlineLevel="1" style="1" width="10.375"/>
    <col bestFit="1" collapsed="1" customWidth="1" min="15" max="15" style="1" width="16.75"/>
    <col bestFit="1" customWidth="1" hidden="1" min="16" max="16" outlineLevel="1" style="1" width="9.5"/>
    <col bestFit="1" collapsed="1" customWidth="1" min="17" max="17" style="1" width="10"/>
    <col bestFit="1" customWidth="1" min="18" max="18" style="1" width="6.125"/>
    <col bestFit="1" customWidth="1" min="19" max="19" style="1" width="8.875"/>
    <col bestFit="1" customWidth="1" min="20" max="20" style="1" width="10.5"/>
    <col bestFit="1" customWidth="1" min="21" max="21" style="1" width="7"/>
    <col bestFit="1" customWidth="1" min="22" max="22" style="1" width="8"/>
    <col bestFit="1" customWidth="1" min="23" max="23" style="1" width="5.875"/>
    <col bestFit="1" customWidth="1" min="24" max="24" style="1" width="8.75"/>
    <col bestFit="1" customWidth="1" min="25" max="25" style="1" width="10.25"/>
    <col bestFit="1" customWidth="1" min="26" max="26" style="1" width="7"/>
    <col bestFit="1" customWidth="1" hidden="1" min="27" max="27" outlineLevel="1" style="1" width="8"/>
    <col bestFit="1" customWidth="1" hidden="1" min="28" max="28" outlineLevel="1" style="1" width="5.875"/>
    <col bestFit="1" customWidth="1" hidden="1" min="29" max="29" outlineLevel="1" style="1" width="8.75"/>
    <col bestFit="1" customWidth="1" hidden="1" min="30" max="30" outlineLevel="1" style="1" width="10.25"/>
    <col bestFit="1" customWidth="1" hidden="1" min="31" max="31" outlineLevel="1" style="1" width="7"/>
    <col bestFit="1" collapsed="1" customWidth="1" min="32" max="32" style="1" width="8"/>
    <col bestFit="1" customWidth="1" min="33" max="34" style="1" width="7.25"/>
    <col bestFit="1" customWidth="1" min="35" max="35" style="1" width="9.5"/>
    <col bestFit="1" customWidth="1" min="36" max="36" style="1" width="7.25"/>
    <col bestFit="1" customWidth="1" hidden="1" min="37" max="37" outlineLevel="1" style="1" width="8.625"/>
    <col bestFit="1" customWidth="1" hidden="1" min="38" max="39" outlineLevel="1" style="1" width="7.25"/>
    <col bestFit="1" customWidth="1" hidden="1" min="40" max="40" outlineLevel="1" style="1" width="9.5"/>
    <col bestFit="1" customWidth="1" hidden="1" min="41" max="41" outlineLevel="1" style="1" width="7.25"/>
    <col bestFit="1" collapsed="1" customWidth="1" min="42" max="42" style="1" width="9.875"/>
    <col bestFit="1" customWidth="1" min="43" max="43" style="1" width="6.125"/>
    <col bestFit="1" customWidth="1" min="44" max="44" style="1" width="9.25"/>
    <col bestFit="1" customWidth="1" min="45" max="45" style="1" width="9.625"/>
    <col bestFit="1" customWidth="1" min="46" max="46" style="1" width="7.375"/>
    <col bestFit="1" customWidth="1" hidden="1" min="47" max="47" outlineLevel="1" style="1" width="9.875"/>
    <col bestFit="1" customWidth="1" hidden="1" min="48" max="48" outlineLevel="1" style="1" width="6.125"/>
    <col bestFit="1" customWidth="1" hidden="1" min="49" max="49" outlineLevel="1" style="1" width="9.25"/>
    <col bestFit="1" customWidth="1" hidden="1" min="50" max="50" outlineLevel="1" style="1" width="9.625"/>
    <col bestFit="1" customWidth="1" hidden="1" min="51" max="51" outlineLevel="1" style="1" width="7.375"/>
    <col bestFit="1" collapsed="1" min="52" max="52" style="1" width="9"/>
    <col bestFit="1" min="53" max="16384" style="1" width="9"/>
  </cols>
  <sheetData>
    <row r="1" ht="17.25">
      <c r="AT1" s="2" t="s">
        <v>0</v>
      </c>
      <c r="AY1" s="2"/>
    </row>
    <row r="2" ht="17.25">
      <c r="AT2" s="3" t="s">
        <v>1</v>
      </c>
      <c r="AY2" s="3"/>
    </row>
    <row r="4" ht="17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ht="17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5"/>
      <c r="AQ5" s="5"/>
      <c r="AR5" s="5"/>
      <c r="AS5" s="5"/>
      <c r="AT5" s="5"/>
      <c r="AU5" s="5"/>
      <c r="AV5" s="5"/>
      <c r="AW5" s="5"/>
      <c r="AX5" s="5"/>
      <c r="AY5" s="5"/>
    </row>
    <row r="6" ht="17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ht="17.25">
      <c r="A7" s="7" t="s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8"/>
      <c r="AQ7" s="8"/>
      <c r="AR7" s="8"/>
      <c r="AS7" s="8"/>
      <c r="AT7" s="8"/>
      <c r="AU7" s="8"/>
      <c r="AV7" s="8"/>
      <c r="AW7" s="8"/>
      <c r="AX7" s="8"/>
      <c r="AY7" s="8"/>
    </row>
    <row r="8" ht="18.75" customHeight="1">
      <c r="A8" s="9" t="s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10"/>
      <c r="AQ8" s="10"/>
      <c r="AR8" s="10"/>
      <c r="AS8" s="10"/>
      <c r="AT8" s="10"/>
      <c r="AU8" s="10"/>
      <c r="AV8" s="10"/>
      <c r="AW8" s="10"/>
      <c r="AX8" s="10"/>
      <c r="AY8" s="10"/>
    </row>
    <row r="10" ht="86.25" customHeight="1">
      <c r="A10" s="11" t="s">
        <v>6</v>
      </c>
      <c r="B10" s="11" t="s">
        <v>7</v>
      </c>
      <c r="C10" s="11" t="s">
        <v>8</v>
      </c>
      <c r="D10" s="12" t="s">
        <v>9</v>
      </c>
      <c r="E10" s="13" t="s">
        <v>10</v>
      </c>
      <c r="F10" s="14"/>
      <c r="G10" s="15" t="s">
        <v>11</v>
      </c>
      <c r="H10" s="16"/>
      <c r="I10" s="16"/>
      <c r="J10" s="16"/>
      <c r="K10" s="16"/>
      <c r="L10" s="17"/>
      <c r="M10" s="13" t="s">
        <v>12</v>
      </c>
      <c r="N10" s="14"/>
      <c r="O10" s="13" t="s">
        <v>13</v>
      </c>
      <c r="P10" s="14"/>
      <c r="Q10" s="15" t="s">
        <v>14</v>
      </c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7"/>
    </row>
    <row r="11" ht="54.75" customHeight="1">
      <c r="A11" s="11"/>
      <c r="B11" s="11"/>
      <c r="C11" s="11"/>
      <c r="D11" s="12"/>
      <c r="E11" s="18"/>
      <c r="F11" s="19"/>
      <c r="G11" s="15" t="s">
        <v>15</v>
      </c>
      <c r="H11" s="16"/>
      <c r="I11" s="17"/>
      <c r="J11" s="15" t="s">
        <v>16</v>
      </c>
      <c r="K11" s="16"/>
      <c r="L11" s="17"/>
      <c r="M11" s="18"/>
      <c r="N11" s="19"/>
      <c r="O11" s="18"/>
      <c r="P11" s="19"/>
      <c r="Q11" s="15" t="s">
        <v>17</v>
      </c>
      <c r="R11" s="16"/>
      <c r="S11" s="16"/>
      <c r="T11" s="16"/>
      <c r="U11" s="17"/>
      <c r="V11" s="15" t="s">
        <v>18</v>
      </c>
      <c r="W11" s="16"/>
      <c r="X11" s="16"/>
      <c r="Y11" s="16"/>
      <c r="Z11" s="17"/>
      <c r="AA11" s="15" t="s">
        <v>19</v>
      </c>
      <c r="AB11" s="16"/>
      <c r="AC11" s="16"/>
      <c r="AD11" s="16"/>
      <c r="AE11" s="17"/>
      <c r="AF11" s="15" t="s">
        <v>20</v>
      </c>
      <c r="AG11" s="16"/>
      <c r="AH11" s="16"/>
      <c r="AI11" s="16"/>
      <c r="AJ11" s="17"/>
      <c r="AK11" s="15" t="s">
        <v>21</v>
      </c>
      <c r="AL11" s="16"/>
      <c r="AM11" s="16"/>
      <c r="AN11" s="16"/>
      <c r="AO11" s="17"/>
      <c r="AP11" s="15" t="s">
        <v>22</v>
      </c>
      <c r="AQ11" s="16"/>
      <c r="AR11" s="16"/>
      <c r="AS11" s="16"/>
      <c r="AT11" s="17"/>
      <c r="AU11" s="15" t="s">
        <v>23</v>
      </c>
      <c r="AV11" s="16"/>
      <c r="AW11" s="16"/>
      <c r="AX11" s="16"/>
      <c r="AY11" s="17"/>
    </row>
    <row r="12" ht="203.25" customHeight="1">
      <c r="A12" s="11"/>
      <c r="B12" s="11"/>
      <c r="C12" s="11"/>
      <c r="D12" s="12"/>
      <c r="E12" s="20" t="s">
        <v>24</v>
      </c>
      <c r="F12" s="20" t="s">
        <v>16</v>
      </c>
      <c r="G12" s="12" t="s">
        <v>25</v>
      </c>
      <c r="H12" s="12" t="s">
        <v>26</v>
      </c>
      <c r="I12" s="12" t="s">
        <v>27</v>
      </c>
      <c r="J12" s="12" t="s">
        <v>25</v>
      </c>
      <c r="K12" s="12" t="s">
        <v>26</v>
      </c>
      <c r="L12" s="12" t="s">
        <v>27</v>
      </c>
      <c r="M12" s="21" t="s">
        <v>15</v>
      </c>
      <c r="N12" s="21" t="s">
        <v>16</v>
      </c>
      <c r="O12" s="12" t="s">
        <v>28</v>
      </c>
      <c r="P12" s="12" t="s">
        <v>29</v>
      </c>
      <c r="Q12" s="12" t="s">
        <v>30</v>
      </c>
      <c r="R12" s="12" t="s">
        <v>31</v>
      </c>
      <c r="S12" s="12" t="s">
        <v>32</v>
      </c>
      <c r="T12" s="21" t="s">
        <v>33</v>
      </c>
      <c r="U12" s="21" t="s">
        <v>34</v>
      </c>
      <c r="V12" s="12" t="s">
        <v>30</v>
      </c>
      <c r="W12" s="12" t="s">
        <v>31</v>
      </c>
      <c r="X12" s="12" t="s">
        <v>32</v>
      </c>
      <c r="Y12" s="21" t="s">
        <v>33</v>
      </c>
      <c r="Z12" s="21" t="s">
        <v>34</v>
      </c>
      <c r="AA12" s="12" t="s">
        <v>30</v>
      </c>
      <c r="AB12" s="12" t="s">
        <v>31</v>
      </c>
      <c r="AC12" s="12" t="s">
        <v>32</v>
      </c>
      <c r="AD12" s="21" t="s">
        <v>33</v>
      </c>
      <c r="AE12" s="21" t="s">
        <v>34</v>
      </c>
      <c r="AF12" s="12" t="s">
        <v>30</v>
      </c>
      <c r="AG12" s="12" t="s">
        <v>31</v>
      </c>
      <c r="AH12" s="12" t="s">
        <v>32</v>
      </c>
      <c r="AI12" s="21" t="s">
        <v>33</v>
      </c>
      <c r="AJ12" s="21" t="s">
        <v>34</v>
      </c>
      <c r="AK12" s="12" t="s">
        <v>30</v>
      </c>
      <c r="AL12" s="12" t="s">
        <v>31</v>
      </c>
      <c r="AM12" s="12" t="s">
        <v>32</v>
      </c>
      <c r="AN12" s="21" t="s">
        <v>33</v>
      </c>
      <c r="AO12" s="21" t="s">
        <v>34</v>
      </c>
      <c r="AP12" s="12" t="s">
        <v>30</v>
      </c>
      <c r="AQ12" s="12" t="s">
        <v>31</v>
      </c>
      <c r="AR12" s="12" t="s">
        <v>32</v>
      </c>
      <c r="AS12" s="21" t="s">
        <v>33</v>
      </c>
      <c r="AT12" s="21" t="s">
        <v>34</v>
      </c>
      <c r="AU12" s="12" t="s">
        <v>30</v>
      </c>
      <c r="AV12" s="12" t="s">
        <v>31</v>
      </c>
      <c r="AW12" s="12" t="s">
        <v>32</v>
      </c>
      <c r="AX12" s="21" t="s">
        <v>33</v>
      </c>
      <c r="AY12" s="21" t="s">
        <v>34</v>
      </c>
    </row>
    <row r="13" ht="19.5" customHeight="1">
      <c r="A13" s="11">
        <v>1</v>
      </c>
      <c r="B13" s="11">
        <f>A13+1</f>
        <v>2</v>
      </c>
      <c r="C13" s="11">
        <f t="shared" ref="C13:AY13" si="0">B13+1</f>
        <v>3</v>
      </c>
      <c r="D13" s="11">
        <f t="shared" si="0"/>
        <v>4</v>
      </c>
      <c r="E13" s="11">
        <f t="shared" si="0"/>
        <v>5</v>
      </c>
      <c r="F13" s="11">
        <f t="shared" si="0"/>
        <v>6</v>
      </c>
      <c r="G13" s="11">
        <f t="shared" si="0"/>
        <v>7</v>
      </c>
      <c r="H13" s="11">
        <f t="shared" si="0"/>
        <v>8</v>
      </c>
      <c r="I13" s="11">
        <f t="shared" si="0"/>
        <v>9</v>
      </c>
      <c r="J13" s="11">
        <f t="shared" si="0"/>
        <v>10</v>
      </c>
      <c r="K13" s="11">
        <f t="shared" si="0"/>
        <v>11</v>
      </c>
      <c r="L13" s="11">
        <f t="shared" si="0"/>
        <v>12</v>
      </c>
      <c r="M13" s="11">
        <f t="shared" si="0"/>
        <v>13</v>
      </c>
      <c r="N13" s="11">
        <f t="shared" si="0"/>
        <v>14</v>
      </c>
      <c r="O13" s="11">
        <f t="shared" si="0"/>
        <v>15</v>
      </c>
      <c r="P13" s="11">
        <f t="shared" si="0"/>
        <v>16</v>
      </c>
      <c r="Q13" s="11">
        <f t="shared" si="0"/>
        <v>17</v>
      </c>
      <c r="R13" s="11">
        <f t="shared" si="0"/>
        <v>18</v>
      </c>
      <c r="S13" s="11">
        <f t="shared" si="0"/>
        <v>19</v>
      </c>
      <c r="T13" s="11">
        <f t="shared" si="0"/>
        <v>20</v>
      </c>
      <c r="U13" s="11">
        <f t="shared" si="0"/>
        <v>21</v>
      </c>
      <c r="V13" s="11">
        <f t="shared" si="0"/>
        <v>22</v>
      </c>
      <c r="W13" s="11">
        <f t="shared" si="0"/>
        <v>23</v>
      </c>
      <c r="X13" s="11">
        <f t="shared" si="0"/>
        <v>24</v>
      </c>
      <c r="Y13" s="11">
        <f t="shared" si="0"/>
        <v>25</v>
      </c>
      <c r="Z13" s="11">
        <f t="shared" si="0"/>
        <v>26</v>
      </c>
      <c r="AA13" s="11">
        <f t="shared" si="0"/>
        <v>27</v>
      </c>
      <c r="AB13" s="11">
        <f t="shared" si="0"/>
        <v>28</v>
      </c>
      <c r="AC13" s="11">
        <f t="shared" si="0"/>
        <v>29</v>
      </c>
      <c r="AD13" s="11">
        <f t="shared" si="0"/>
        <v>30</v>
      </c>
      <c r="AE13" s="11">
        <f t="shared" si="0"/>
        <v>31</v>
      </c>
      <c r="AF13" s="11">
        <f t="shared" si="0"/>
        <v>32</v>
      </c>
      <c r="AG13" s="11">
        <f t="shared" si="0"/>
        <v>33</v>
      </c>
      <c r="AH13" s="11">
        <f t="shared" si="0"/>
        <v>34</v>
      </c>
      <c r="AI13" s="11">
        <f t="shared" si="0"/>
        <v>35</v>
      </c>
      <c r="AJ13" s="11">
        <f t="shared" si="0"/>
        <v>36</v>
      </c>
      <c r="AK13" s="11">
        <f t="shared" si="0"/>
        <v>37</v>
      </c>
      <c r="AL13" s="11">
        <f t="shared" si="0"/>
        <v>38</v>
      </c>
      <c r="AM13" s="11">
        <f t="shared" si="0"/>
        <v>39</v>
      </c>
      <c r="AN13" s="11">
        <f t="shared" si="0"/>
        <v>40</v>
      </c>
      <c r="AO13" s="11">
        <f t="shared" si="0"/>
        <v>41</v>
      </c>
      <c r="AP13" s="11">
        <f t="shared" si="0"/>
        <v>42</v>
      </c>
      <c r="AQ13" s="11">
        <f t="shared" si="0"/>
        <v>43</v>
      </c>
      <c r="AR13" s="11">
        <f t="shared" si="0"/>
        <v>44</v>
      </c>
      <c r="AS13" s="11">
        <f t="shared" si="0"/>
        <v>45</v>
      </c>
      <c r="AT13" s="11">
        <f t="shared" si="0"/>
        <v>46</v>
      </c>
      <c r="AU13" s="11">
        <f t="shared" si="0"/>
        <v>47</v>
      </c>
      <c r="AV13" s="11">
        <f t="shared" si="0"/>
        <v>48</v>
      </c>
      <c r="AW13" s="11">
        <f t="shared" si="0"/>
        <v>49</v>
      </c>
      <c r="AX13" s="11">
        <f t="shared" si="0"/>
        <v>50</v>
      </c>
      <c r="AY13" s="11">
        <f t="shared" si="0"/>
        <v>51</v>
      </c>
    </row>
    <row r="14">
      <c r="A14" s="22">
        <v>1</v>
      </c>
      <c r="B14" s="23" t="s">
        <v>35</v>
      </c>
      <c r="C14" s="11"/>
      <c r="D14" s="11"/>
      <c r="E14" s="11"/>
      <c r="F14" s="11"/>
      <c r="G14" s="24">
        <f>SUM(G15:G15)</f>
        <v>0</v>
      </c>
      <c r="H14" s="24">
        <f>SUM(H15:H15)</f>
        <v>0</v>
      </c>
      <c r="I14" s="11"/>
      <c r="J14" s="24">
        <f>SUM(J15:J15)</f>
        <v>0</v>
      </c>
      <c r="K14" s="24">
        <f>SUM(K15:K15)</f>
        <v>0</v>
      </c>
      <c r="L14" s="11"/>
      <c r="M14" s="24">
        <f t="shared" ref="M14:AY14" si="1">SUM(M15:M15)</f>
        <v>0</v>
      </c>
      <c r="N14" s="24">
        <f t="shared" si="1"/>
        <v>0</v>
      </c>
      <c r="O14" s="24">
        <f t="shared" si="1"/>
        <v>0</v>
      </c>
      <c r="P14" s="24">
        <f t="shared" si="1"/>
        <v>0</v>
      </c>
      <c r="Q14" s="24">
        <f t="shared" si="1"/>
        <v>0</v>
      </c>
      <c r="R14" s="24">
        <f t="shared" si="1"/>
        <v>0</v>
      </c>
      <c r="S14" s="24">
        <f t="shared" si="1"/>
        <v>0</v>
      </c>
      <c r="T14" s="24">
        <f t="shared" si="1"/>
        <v>0</v>
      </c>
      <c r="U14" s="24">
        <f t="shared" si="1"/>
        <v>0</v>
      </c>
      <c r="V14" s="24">
        <f t="shared" si="1"/>
        <v>0</v>
      </c>
      <c r="W14" s="24">
        <f t="shared" si="1"/>
        <v>0</v>
      </c>
      <c r="X14" s="24">
        <f t="shared" si="1"/>
        <v>0</v>
      </c>
      <c r="Y14" s="24">
        <f t="shared" si="1"/>
        <v>0</v>
      </c>
      <c r="Z14" s="24">
        <f t="shared" si="1"/>
        <v>0</v>
      </c>
      <c r="AA14" s="24">
        <f t="shared" si="1"/>
        <v>0</v>
      </c>
      <c r="AB14" s="24">
        <f t="shared" si="1"/>
        <v>0</v>
      </c>
      <c r="AC14" s="24">
        <f t="shared" si="1"/>
        <v>0</v>
      </c>
      <c r="AD14" s="24">
        <f t="shared" si="1"/>
        <v>0</v>
      </c>
      <c r="AE14" s="24">
        <f t="shared" si="1"/>
        <v>0</v>
      </c>
      <c r="AF14" s="24">
        <f t="shared" si="1"/>
        <v>0</v>
      </c>
      <c r="AG14" s="24">
        <f t="shared" si="1"/>
        <v>0</v>
      </c>
      <c r="AH14" s="24">
        <f t="shared" si="1"/>
        <v>0</v>
      </c>
      <c r="AI14" s="24">
        <f t="shared" si="1"/>
        <v>0</v>
      </c>
      <c r="AJ14" s="24">
        <f t="shared" si="1"/>
        <v>0</v>
      </c>
      <c r="AK14" s="24">
        <f t="shared" si="1"/>
        <v>0</v>
      </c>
      <c r="AL14" s="24">
        <f t="shared" si="1"/>
        <v>0</v>
      </c>
      <c r="AM14" s="24">
        <f t="shared" si="1"/>
        <v>0</v>
      </c>
      <c r="AN14" s="24">
        <f t="shared" si="1"/>
        <v>0</v>
      </c>
      <c r="AO14" s="24">
        <f t="shared" si="1"/>
        <v>0</v>
      </c>
      <c r="AP14" s="24">
        <f t="shared" si="1"/>
        <v>0</v>
      </c>
      <c r="AQ14" s="24">
        <f t="shared" si="1"/>
        <v>0</v>
      </c>
      <c r="AR14" s="24">
        <f t="shared" si="1"/>
        <v>0</v>
      </c>
      <c r="AS14" s="24">
        <f t="shared" si="1"/>
        <v>0</v>
      </c>
      <c r="AT14" s="24">
        <f t="shared" si="1"/>
        <v>0</v>
      </c>
      <c r="AU14" s="24">
        <f t="shared" si="1"/>
        <v>0</v>
      </c>
      <c r="AV14" s="24">
        <f t="shared" si="1"/>
        <v>0</v>
      </c>
      <c r="AW14" s="24">
        <f t="shared" si="1"/>
        <v>0</v>
      </c>
      <c r="AX14" s="24">
        <f t="shared" si="1"/>
        <v>0</v>
      </c>
      <c r="AY14" s="24">
        <f t="shared" si="1"/>
        <v>0</v>
      </c>
    </row>
    <row r="15" ht="18" customHeight="1">
      <c r="A15" s="25"/>
      <c r="B15" s="26"/>
      <c r="C15" s="11"/>
      <c r="D15" s="11"/>
      <c r="E15" s="11"/>
      <c r="F15" s="11"/>
      <c r="G15" s="27"/>
      <c r="H15" s="27"/>
      <c r="I15" s="28"/>
      <c r="J15" s="27"/>
      <c r="K15" s="27"/>
      <c r="L15" s="28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</row>
    <row r="16" ht="19.5" customHeight="1">
      <c r="A16" s="22">
        <v>2</v>
      </c>
      <c r="B16" s="23" t="s">
        <v>36</v>
      </c>
      <c r="C16" s="11"/>
      <c r="D16" s="11"/>
      <c r="E16" s="11"/>
      <c r="F16" s="11"/>
      <c r="G16" s="24">
        <f>SUM(G17:G18)</f>
        <v>889.36500000000001</v>
      </c>
      <c r="H16" s="24">
        <f>SUM(H17:H18)</f>
        <v>889.36500000000001</v>
      </c>
      <c r="I16" s="11"/>
      <c r="J16" s="24">
        <f>SUM(J17:J18)</f>
        <v>0</v>
      </c>
      <c r="K16" s="24">
        <f>SUM(K17:K18)</f>
        <v>0</v>
      </c>
      <c r="L16" s="11"/>
      <c r="M16" s="24">
        <f>SUM(M17:M18)</f>
        <v>889.36500000000001</v>
      </c>
      <c r="N16" s="24">
        <f t="shared" ref="N16:AT16" si="2">SUM(N17:N18)</f>
        <v>0</v>
      </c>
      <c r="O16" s="24">
        <f>SUM(O17:O18)</f>
        <v>889.36500000000001</v>
      </c>
      <c r="P16" s="24">
        <f t="shared" si="2"/>
        <v>0</v>
      </c>
      <c r="Q16" s="24">
        <f t="shared" si="2"/>
        <v>177.87299999999999</v>
      </c>
      <c r="R16" s="24">
        <f t="shared" si="2"/>
        <v>0</v>
      </c>
      <c r="S16" s="24">
        <f t="shared" si="2"/>
        <v>0</v>
      </c>
      <c r="T16" s="24">
        <f t="shared" si="2"/>
        <v>177.87299999999999</v>
      </c>
      <c r="U16" s="24">
        <f t="shared" si="2"/>
        <v>0</v>
      </c>
      <c r="V16" s="24">
        <f t="shared" si="2"/>
        <v>296.40028080000002</v>
      </c>
      <c r="W16" s="24">
        <f t="shared" si="2"/>
        <v>0</v>
      </c>
      <c r="X16" s="24">
        <f t="shared" si="2"/>
        <v>0</v>
      </c>
      <c r="Y16" s="24">
        <f t="shared" si="2"/>
        <v>296.40028080000002</v>
      </c>
      <c r="Z16" s="24">
        <f t="shared" si="2"/>
        <v>0</v>
      </c>
      <c r="AA16" s="24">
        <f t="shared" ref="AA16:AE16" si="3">SUM(AA17:AA18)</f>
        <v>0</v>
      </c>
      <c r="AB16" s="24">
        <f t="shared" si="3"/>
        <v>0</v>
      </c>
      <c r="AC16" s="24">
        <f t="shared" si="3"/>
        <v>0</v>
      </c>
      <c r="AD16" s="24">
        <f t="shared" si="3"/>
        <v>0</v>
      </c>
      <c r="AE16" s="24">
        <f t="shared" si="3"/>
        <v>0</v>
      </c>
      <c r="AF16" s="24">
        <f t="shared" si="2"/>
        <v>415.0917192</v>
      </c>
      <c r="AG16" s="24">
        <f t="shared" si="2"/>
        <v>0</v>
      </c>
      <c r="AH16" s="24">
        <f t="shared" si="2"/>
        <v>0</v>
      </c>
      <c r="AI16" s="24">
        <f t="shared" si="2"/>
        <v>415.0917192</v>
      </c>
      <c r="AJ16" s="24">
        <f t="shared" si="2"/>
        <v>0</v>
      </c>
      <c r="AK16" s="24">
        <f t="shared" ref="AK16:AO16" si="4">SUM(AK17:AK18)</f>
        <v>0</v>
      </c>
      <c r="AL16" s="24">
        <f t="shared" si="4"/>
        <v>0</v>
      </c>
      <c r="AM16" s="24">
        <f t="shared" si="4"/>
        <v>0</v>
      </c>
      <c r="AN16" s="24">
        <f t="shared" si="4"/>
        <v>0</v>
      </c>
      <c r="AO16" s="24">
        <f t="shared" si="4"/>
        <v>0</v>
      </c>
      <c r="AP16" s="24">
        <f t="shared" si="2"/>
        <v>889.36500000000001</v>
      </c>
      <c r="AQ16" s="24">
        <f t="shared" si="2"/>
        <v>0</v>
      </c>
      <c r="AR16" s="24">
        <f t="shared" si="2"/>
        <v>0</v>
      </c>
      <c r="AS16" s="24">
        <f t="shared" si="2"/>
        <v>889.36500000000001</v>
      </c>
      <c r="AT16" s="24">
        <f t="shared" si="2"/>
        <v>0</v>
      </c>
      <c r="AU16" s="24">
        <f t="shared" ref="AU16:AY16" si="5">SUM(AU17:AU18)</f>
        <v>0</v>
      </c>
      <c r="AV16" s="24">
        <f t="shared" si="5"/>
        <v>0</v>
      </c>
      <c r="AW16" s="24">
        <f t="shared" si="5"/>
        <v>0</v>
      </c>
      <c r="AX16" s="24">
        <f t="shared" si="5"/>
        <v>0</v>
      </c>
      <c r="AY16" s="24">
        <f t="shared" si="5"/>
        <v>0</v>
      </c>
    </row>
    <row r="17" ht="30">
      <c r="A17" s="25" t="s">
        <v>37</v>
      </c>
      <c r="B17" s="26" t="s">
        <v>38</v>
      </c>
      <c r="C17" s="11" t="s">
        <v>39</v>
      </c>
      <c r="D17" s="11">
        <v>2024</v>
      </c>
      <c r="E17" s="11">
        <v>2026</v>
      </c>
      <c r="F17" s="11"/>
      <c r="G17" s="27">
        <f>H17</f>
        <v>889.36500000000001</v>
      </c>
      <c r="H17" s="27">
        <f>AP17</f>
        <v>889.36500000000001</v>
      </c>
      <c r="I17" s="28">
        <v>45200</v>
      </c>
      <c r="J17" s="27"/>
      <c r="K17" s="27"/>
      <c r="L17" s="28"/>
      <c r="M17" s="27">
        <f>AP17</f>
        <v>889.36500000000001</v>
      </c>
      <c r="N17" s="27">
        <f>AU17</f>
        <v>0</v>
      </c>
      <c r="O17" s="27">
        <f>M17</f>
        <v>889.36500000000001</v>
      </c>
      <c r="P17" s="27"/>
      <c r="Q17" s="27">
        <f>R17+S17+T17+U17</f>
        <v>177.87299999999999</v>
      </c>
      <c r="R17" s="27"/>
      <c r="S17" s="27"/>
      <c r="T17" s="27">
        <f>[1]ИСУ!$L$26/1000000</f>
        <v>177.87299999999999</v>
      </c>
      <c r="U17" s="27"/>
      <c r="V17" s="27">
        <f>W17+X17+Y17+Z17</f>
        <v>296.40028080000002</v>
      </c>
      <c r="W17" s="27"/>
      <c r="X17" s="27"/>
      <c r="Y17" s="27">
        <f>[1]ИСУ!$Q$26/1000000</f>
        <v>296.40028080000002</v>
      </c>
      <c r="Z17" s="27"/>
      <c r="AA17" s="27">
        <f>AB17+AC17+AD17+AE17</f>
        <v>0</v>
      </c>
      <c r="AB17" s="27"/>
      <c r="AC17" s="27"/>
      <c r="AD17" s="27"/>
      <c r="AE17" s="27"/>
      <c r="AF17" s="27">
        <f>AG17+AH17+AI17+AJ17</f>
        <v>415.0917192</v>
      </c>
      <c r="AG17" s="27"/>
      <c r="AH17" s="27"/>
      <c r="AI17" s="27">
        <f>[1]ИСУ!$V$26/1000000</f>
        <v>415.0917192</v>
      </c>
      <c r="AJ17" s="27"/>
      <c r="AK17" s="27">
        <f>AL17+AM17+AN17+AO17</f>
        <v>0</v>
      </c>
      <c r="AL17" s="27"/>
      <c r="AM17" s="27"/>
      <c r="AN17" s="27"/>
      <c r="AO17" s="27"/>
      <c r="AP17" s="27">
        <f>AQ17+AR17+AS17+AT17</f>
        <v>889.36500000000001</v>
      </c>
      <c r="AQ17" s="27"/>
      <c r="AR17" s="27"/>
      <c r="AS17" s="27">
        <f>T17+Y17+AI17</f>
        <v>889.36500000000001</v>
      </c>
      <c r="AT17" s="27"/>
      <c r="AU17" s="27">
        <f>AV17+AW17+AX17+AY17</f>
        <v>0</v>
      </c>
      <c r="AV17" s="27"/>
      <c r="AW17" s="27"/>
      <c r="AX17" s="27"/>
      <c r="AY17" s="27"/>
    </row>
    <row r="18" ht="8.25" customHeight="1">
      <c r="A18" s="25"/>
      <c r="B18" s="26"/>
      <c r="C18" s="11"/>
      <c r="D18" s="11"/>
      <c r="E18" s="11"/>
      <c r="F18" s="11"/>
      <c r="G18" s="27"/>
      <c r="H18" s="27"/>
      <c r="I18" s="28"/>
      <c r="J18" s="27"/>
      <c r="K18" s="27"/>
      <c r="L18" s="28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</row>
    <row r="19" ht="19.5" customHeight="1" outlineLevel="1">
      <c r="A19" s="29">
        <v>3</v>
      </c>
      <c r="B19" s="23" t="s">
        <v>40</v>
      </c>
      <c r="C19" s="11"/>
      <c r="D19" s="11"/>
      <c r="E19" s="11"/>
      <c r="F19" s="11"/>
      <c r="G19" s="24">
        <f>SUM(G20:G23)</f>
        <v>50.173000000000002</v>
      </c>
      <c r="H19" s="24">
        <f>SUM(H20:H23)</f>
        <v>50.173000000000002</v>
      </c>
      <c r="I19" s="11"/>
      <c r="J19" s="24">
        <f>SUM(J23:J23)</f>
        <v>0</v>
      </c>
      <c r="K19" s="24">
        <f>SUM(K23:K23)</f>
        <v>0</v>
      </c>
      <c r="L19" s="11"/>
      <c r="M19" s="24">
        <f t="shared" ref="M19:AT19" si="6">SUM(M20:M23)</f>
        <v>50.173000000000002</v>
      </c>
      <c r="N19" s="24">
        <f t="shared" si="6"/>
        <v>0</v>
      </c>
      <c r="O19" s="24">
        <f t="shared" si="6"/>
        <v>50.173000000000002</v>
      </c>
      <c r="P19" s="24">
        <f t="shared" si="6"/>
        <v>0</v>
      </c>
      <c r="Q19" s="24">
        <f t="shared" si="6"/>
        <v>50.173000000000002</v>
      </c>
      <c r="R19" s="24">
        <f t="shared" si="6"/>
        <v>0</v>
      </c>
      <c r="S19" s="24">
        <f t="shared" si="6"/>
        <v>0</v>
      </c>
      <c r="T19" s="24">
        <f t="shared" si="6"/>
        <v>50.173000000000002</v>
      </c>
      <c r="U19" s="24">
        <f t="shared" si="6"/>
        <v>0</v>
      </c>
      <c r="V19" s="24">
        <f t="shared" si="6"/>
        <v>0</v>
      </c>
      <c r="W19" s="24">
        <f t="shared" si="6"/>
        <v>0</v>
      </c>
      <c r="X19" s="24">
        <f t="shared" si="6"/>
        <v>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24">
        <f t="shared" si="6"/>
        <v>0</v>
      </c>
      <c r="AC19" s="24">
        <f t="shared" si="6"/>
        <v>0</v>
      </c>
      <c r="AD19" s="24">
        <f t="shared" si="6"/>
        <v>0</v>
      </c>
      <c r="AE19" s="24">
        <f t="shared" si="6"/>
        <v>0</v>
      </c>
      <c r="AF19" s="24">
        <f t="shared" si="6"/>
        <v>0</v>
      </c>
      <c r="AG19" s="24">
        <f t="shared" si="6"/>
        <v>0</v>
      </c>
      <c r="AH19" s="24">
        <f t="shared" si="6"/>
        <v>0</v>
      </c>
      <c r="AI19" s="24">
        <f t="shared" si="6"/>
        <v>0</v>
      </c>
      <c r="AJ19" s="24">
        <f t="shared" si="6"/>
        <v>0</v>
      </c>
      <c r="AK19" s="24">
        <f t="shared" si="6"/>
        <v>0</v>
      </c>
      <c r="AL19" s="24">
        <f t="shared" si="6"/>
        <v>0</v>
      </c>
      <c r="AM19" s="24">
        <f t="shared" si="6"/>
        <v>0</v>
      </c>
      <c r="AN19" s="24">
        <f t="shared" si="6"/>
        <v>0</v>
      </c>
      <c r="AO19" s="24">
        <f t="shared" si="6"/>
        <v>0</v>
      </c>
      <c r="AP19" s="24">
        <f t="shared" si="6"/>
        <v>50.173000000000002</v>
      </c>
      <c r="AQ19" s="24">
        <f t="shared" si="6"/>
        <v>0</v>
      </c>
      <c r="AR19" s="24">
        <f t="shared" si="6"/>
        <v>0</v>
      </c>
      <c r="AS19" s="24">
        <f t="shared" si="6"/>
        <v>50.173000000000002</v>
      </c>
      <c r="AT19" s="24">
        <f t="shared" si="6"/>
        <v>0</v>
      </c>
      <c r="AU19" s="24">
        <f>SUM(AU23:AU23)</f>
        <v>0</v>
      </c>
      <c r="AV19" s="24">
        <f>SUM(AV23:AV23)</f>
        <v>0</v>
      </c>
      <c r="AW19" s="24">
        <f>SUM(AW23:AW23)</f>
        <v>0</v>
      </c>
      <c r="AX19" s="24">
        <f>SUM(AX23:AX23)</f>
        <v>0</v>
      </c>
      <c r="AY19" s="24">
        <f>SUM(AY23:AY23)</f>
        <v>0</v>
      </c>
    </row>
    <row r="20" ht="19.5" customHeight="1" outlineLevel="1">
      <c r="A20" s="30" t="s">
        <v>41</v>
      </c>
      <c r="B20" s="31" t="s">
        <v>42</v>
      </c>
      <c r="C20" s="11" t="s">
        <v>43</v>
      </c>
      <c r="D20" s="11">
        <v>2024</v>
      </c>
      <c r="E20" s="11">
        <v>2024</v>
      </c>
      <c r="F20" s="11"/>
      <c r="G20" s="27">
        <v>20.468</v>
      </c>
      <c r="H20" s="27">
        <f t="shared" ref="H20:H23" si="7">G20</f>
        <v>20.468</v>
      </c>
      <c r="I20" s="28">
        <v>45200</v>
      </c>
      <c r="J20" s="24"/>
      <c r="K20" s="24"/>
      <c r="L20" s="11"/>
      <c r="M20" s="27">
        <f t="shared" ref="M20:M23" si="8">H20</f>
        <v>20.468</v>
      </c>
      <c r="N20" s="24"/>
      <c r="O20" s="27">
        <f t="shared" ref="O20:O23" si="9">M20</f>
        <v>20.468</v>
      </c>
      <c r="P20" s="24"/>
      <c r="Q20" s="27">
        <f t="shared" ref="Q20:Q23" si="10">O20</f>
        <v>20.468</v>
      </c>
      <c r="R20" s="27"/>
      <c r="S20" s="27"/>
      <c r="T20" s="27">
        <f t="shared" ref="T20:T23" si="11">Q20</f>
        <v>20.468</v>
      </c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>
        <v>0</v>
      </c>
      <c r="AL20" s="27">
        <v>0</v>
      </c>
      <c r="AM20" s="27">
        <v>0</v>
      </c>
      <c r="AN20" s="27">
        <v>0</v>
      </c>
      <c r="AO20" s="27">
        <v>0</v>
      </c>
      <c r="AP20" s="27">
        <f t="shared" ref="AP20:AP23" si="12">G20</f>
        <v>20.468</v>
      </c>
      <c r="AQ20" s="27"/>
      <c r="AR20" s="27"/>
      <c r="AS20" s="27">
        <f t="shared" ref="AS20:AS23" si="13">AP20</f>
        <v>20.468</v>
      </c>
      <c r="AT20" s="27"/>
      <c r="AU20" s="24"/>
      <c r="AV20" s="24"/>
      <c r="AW20" s="24"/>
      <c r="AX20" s="24"/>
      <c r="AY20" s="24"/>
    </row>
    <row r="21" ht="19.5" customHeight="1" outlineLevel="1">
      <c r="A21" s="30" t="s">
        <v>44</v>
      </c>
      <c r="B21" s="31" t="s">
        <v>45</v>
      </c>
      <c r="C21" s="11" t="s">
        <v>46</v>
      </c>
      <c r="D21" s="11">
        <v>2024</v>
      </c>
      <c r="E21" s="11">
        <v>2024</v>
      </c>
      <c r="F21" s="11"/>
      <c r="G21" s="27">
        <v>2.9620000000000002</v>
      </c>
      <c r="H21" s="27">
        <f t="shared" si="7"/>
        <v>2.9620000000000002</v>
      </c>
      <c r="I21" s="28">
        <v>45200</v>
      </c>
      <c r="J21" s="24"/>
      <c r="K21" s="24"/>
      <c r="L21" s="11"/>
      <c r="M21" s="27">
        <f t="shared" si="8"/>
        <v>2.9620000000000002</v>
      </c>
      <c r="N21" s="24"/>
      <c r="O21" s="27">
        <f t="shared" si="9"/>
        <v>2.9620000000000002</v>
      </c>
      <c r="P21" s="24"/>
      <c r="Q21" s="27">
        <f t="shared" si="10"/>
        <v>2.9620000000000002</v>
      </c>
      <c r="R21" s="27"/>
      <c r="S21" s="27"/>
      <c r="T21" s="27">
        <f t="shared" si="11"/>
        <v>2.9620000000000002</v>
      </c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>
        <v>0</v>
      </c>
      <c r="AL21" s="27">
        <v>0</v>
      </c>
      <c r="AM21" s="27">
        <v>0</v>
      </c>
      <c r="AN21" s="27">
        <v>0</v>
      </c>
      <c r="AO21" s="27">
        <v>0</v>
      </c>
      <c r="AP21" s="27">
        <f t="shared" si="12"/>
        <v>2.9620000000000002</v>
      </c>
      <c r="AQ21" s="27"/>
      <c r="AR21" s="27"/>
      <c r="AS21" s="27">
        <f t="shared" si="13"/>
        <v>2.9620000000000002</v>
      </c>
      <c r="AT21" s="27"/>
      <c r="AU21" s="24"/>
      <c r="AV21" s="24"/>
      <c r="AW21" s="24"/>
      <c r="AX21" s="24"/>
      <c r="AY21" s="24"/>
    </row>
    <row r="22" ht="19.5" customHeight="1" outlineLevel="1">
      <c r="A22" s="30" t="s">
        <v>47</v>
      </c>
      <c r="B22" s="31" t="s">
        <v>48</v>
      </c>
      <c r="C22" s="11" t="s">
        <v>49</v>
      </c>
      <c r="D22" s="11">
        <v>2024</v>
      </c>
      <c r="E22" s="11">
        <v>2024</v>
      </c>
      <c r="F22" s="11"/>
      <c r="G22" s="27">
        <v>6.0469999999999997</v>
      </c>
      <c r="H22" s="27">
        <f t="shared" si="7"/>
        <v>6.0469999999999997</v>
      </c>
      <c r="I22" s="28">
        <v>45200</v>
      </c>
      <c r="J22" s="24"/>
      <c r="K22" s="24"/>
      <c r="L22" s="11"/>
      <c r="M22" s="27">
        <f t="shared" si="8"/>
        <v>6.0469999999999997</v>
      </c>
      <c r="N22" s="24"/>
      <c r="O22" s="27">
        <f t="shared" si="9"/>
        <v>6.0469999999999997</v>
      </c>
      <c r="P22" s="24"/>
      <c r="Q22" s="27">
        <f t="shared" si="10"/>
        <v>6.0469999999999997</v>
      </c>
      <c r="R22" s="27"/>
      <c r="S22" s="27"/>
      <c r="T22" s="27">
        <f t="shared" si="11"/>
        <v>6.0469999999999997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>
        <v>0</v>
      </c>
      <c r="AL22" s="27">
        <v>0</v>
      </c>
      <c r="AM22" s="27">
        <v>0</v>
      </c>
      <c r="AN22" s="27">
        <v>0</v>
      </c>
      <c r="AO22" s="27">
        <v>0</v>
      </c>
      <c r="AP22" s="27">
        <f t="shared" si="12"/>
        <v>6.0469999999999997</v>
      </c>
      <c r="AQ22" s="27"/>
      <c r="AR22" s="27"/>
      <c r="AS22" s="27">
        <f t="shared" si="13"/>
        <v>6.0469999999999997</v>
      </c>
      <c r="AT22" s="27"/>
      <c r="AU22" s="24"/>
      <c r="AV22" s="24"/>
      <c r="AW22" s="24"/>
      <c r="AX22" s="24"/>
      <c r="AY22" s="24"/>
    </row>
    <row r="23" ht="17.25" customHeight="1" outlineLevel="1">
      <c r="A23" s="32" t="s">
        <v>50</v>
      </c>
      <c r="B23" s="33" t="s">
        <v>51</v>
      </c>
      <c r="C23" s="11" t="s">
        <v>52</v>
      </c>
      <c r="D23" s="11">
        <v>2024</v>
      </c>
      <c r="E23" s="11">
        <v>2024</v>
      </c>
      <c r="F23" s="11"/>
      <c r="G23" s="27">
        <v>20.696000000000002</v>
      </c>
      <c r="H23" s="27">
        <f t="shared" si="7"/>
        <v>20.696000000000002</v>
      </c>
      <c r="I23" s="28">
        <v>45200</v>
      </c>
      <c r="J23" s="27"/>
      <c r="K23" s="27"/>
      <c r="L23" s="28"/>
      <c r="M23" s="27">
        <f t="shared" si="8"/>
        <v>20.696000000000002</v>
      </c>
      <c r="N23" s="27"/>
      <c r="O23" s="27">
        <f t="shared" si="9"/>
        <v>20.696000000000002</v>
      </c>
      <c r="P23" s="27"/>
      <c r="Q23" s="27">
        <f t="shared" si="10"/>
        <v>20.696000000000002</v>
      </c>
      <c r="R23" s="27"/>
      <c r="S23" s="27"/>
      <c r="T23" s="27">
        <f t="shared" si="11"/>
        <v>20.696000000000002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>
        <v>0</v>
      </c>
      <c r="AL23" s="27">
        <v>0</v>
      </c>
      <c r="AM23" s="27">
        <v>0</v>
      </c>
      <c r="AN23" s="27">
        <v>0</v>
      </c>
      <c r="AO23" s="27">
        <v>0</v>
      </c>
      <c r="AP23" s="27">
        <f t="shared" si="12"/>
        <v>20.696000000000002</v>
      </c>
      <c r="AQ23" s="27"/>
      <c r="AR23" s="27"/>
      <c r="AS23" s="27">
        <f t="shared" si="13"/>
        <v>20.696000000000002</v>
      </c>
      <c r="AT23" s="27"/>
      <c r="AU23" s="27"/>
      <c r="AV23" s="27"/>
      <c r="AW23" s="27"/>
      <c r="AX23" s="27"/>
      <c r="AY23" s="27"/>
    </row>
    <row r="24" s="34" customFormat="1" ht="19.5" customHeight="1">
      <c r="A24" s="35"/>
      <c r="B24" s="36" t="s">
        <v>53</v>
      </c>
      <c r="C24" s="35"/>
      <c r="D24" s="35"/>
      <c r="E24" s="35"/>
      <c r="F24" s="35"/>
      <c r="G24" s="37">
        <f>G19+G16+G14</f>
        <v>939.53800000000001</v>
      </c>
      <c r="H24" s="37">
        <f>H19+H16+H14</f>
        <v>939.53800000000001</v>
      </c>
      <c r="I24" s="35"/>
      <c r="J24" s="37">
        <f>J19+J16+J14</f>
        <v>0</v>
      </c>
      <c r="K24" s="37">
        <f>K19+K16+K14</f>
        <v>0</v>
      </c>
      <c r="L24" s="35"/>
      <c r="M24" s="37">
        <f t="shared" ref="M24:AY24" si="14">M19+M16+M14</f>
        <v>939.53800000000001</v>
      </c>
      <c r="N24" s="37">
        <f t="shared" si="14"/>
        <v>0</v>
      </c>
      <c r="O24" s="37">
        <f t="shared" si="14"/>
        <v>939.53800000000001</v>
      </c>
      <c r="P24" s="37">
        <f t="shared" si="14"/>
        <v>0</v>
      </c>
      <c r="Q24" s="37">
        <f>Q19+Q16+Q14</f>
        <v>228.04599999999999</v>
      </c>
      <c r="R24" s="37">
        <f t="shared" si="14"/>
        <v>0</v>
      </c>
      <c r="S24" s="37">
        <f t="shared" si="14"/>
        <v>0</v>
      </c>
      <c r="T24" s="37">
        <f t="shared" si="14"/>
        <v>228.04599999999999</v>
      </c>
      <c r="U24" s="37">
        <f t="shared" si="14"/>
        <v>0</v>
      </c>
      <c r="V24" s="37">
        <f t="shared" si="14"/>
        <v>296.40028080000002</v>
      </c>
      <c r="W24" s="37">
        <f t="shared" si="14"/>
        <v>0</v>
      </c>
      <c r="X24" s="37">
        <f t="shared" si="14"/>
        <v>0</v>
      </c>
      <c r="Y24" s="37">
        <f t="shared" si="14"/>
        <v>296.40028080000002</v>
      </c>
      <c r="Z24" s="37">
        <f t="shared" si="14"/>
        <v>0</v>
      </c>
      <c r="AA24" s="37">
        <f t="shared" si="14"/>
        <v>0</v>
      </c>
      <c r="AB24" s="37">
        <f t="shared" si="14"/>
        <v>0</v>
      </c>
      <c r="AC24" s="37">
        <f t="shared" si="14"/>
        <v>0</v>
      </c>
      <c r="AD24" s="37">
        <f t="shared" si="14"/>
        <v>0</v>
      </c>
      <c r="AE24" s="37">
        <f t="shared" si="14"/>
        <v>0</v>
      </c>
      <c r="AF24" s="37">
        <f t="shared" si="14"/>
        <v>415.0917192</v>
      </c>
      <c r="AG24" s="37">
        <f t="shared" si="14"/>
        <v>0</v>
      </c>
      <c r="AH24" s="37">
        <f t="shared" si="14"/>
        <v>0</v>
      </c>
      <c r="AI24" s="37">
        <f t="shared" si="14"/>
        <v>415.0917192</v>
      </c>
      <c r="AJ24" s="37">
        <f t="shared" si="14"/>
        <v>0</v>
      </c>
      <c r="AK24" s="37">
        <f t="shared" si="14"/>
        <v>0</v>
      </c>
      <c r="AL24" s="37">
        <f t="shared" si="14"/>
        <v>0</v>
      </c>
      <c r="AM24" s="37">
        <f t="shared" si="14"/>
        <v>0</v>
      </c>
      <c r="AN24" s="37">
        <f t="shared" si="14"/>
        <v>0</v>
      </c>
      <c r="AO24" s="37">
        <f t="shared" si="14"/>
        <v>0</v>
      </c>
      <c r="AP24" s="37">
        <f t="shared" si="14"/>
        <v>939.53800000000001</v>
      </c>
      <c r="AQ24" s="37">
        <f t="shared" si="14"/>
        <v>0</v>
      </c>
      <c r="AR24" s="37">
        <f t="shared" si="14"/>
        <v>0</v>
      </c>
      <c r="AS24" s="37">
        <f t="shared" si="14"/>
        <v>939.53800000000001</v>
      </c>
      <c r="AT24" s="37">
        <f t="shared" si="14"/>
        <v>0</v>
      </c>
      <c r="AU24" s="37">
        <f t="shared" si="14"/>
        <v>0</v>
      </c>
      <c r="AV24" s="37">
        <f t="shared" si="14"/>
        <v>0</v>
      </c>
      <c r="AW24" s="37">
        <f t="shared" si="14"/>
        <v>0</v>
      </c>
      <c r="AX24" s="37">
        <f t="shared" si="14"/>
        <v>0</v>
      </c>
      <c r="AY24" s="37">
        <f t="shared" si="14"/>
        <v>0</v>
      </c>
    </row>
    <row r="26" ht="39.75" hidden="1" customHeight="1" outlineLevel="1">
      <c r="A26" s="38" t="s">
        <v>54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ht="39" hidden="1" customHeight="1" outlineLevel="1">
      <c r="A27" s="39" t="s">
        <v>55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</row>
    <row r="28" ht="147" hidden="1" customHeight="1" outlineLevel="1">
      <c r="A28" s="40" t="s">
        <v>56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ht="15" customHeight="1" collapsed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ht="17.2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Q30" s="41"/>
      <c r="R30" s="41"/>
      <c r="S30" s="41"/>
      <c r="T30" s="42"/>
      <c r="U30" s="41"/>
      <c r="AQ30" s="1" t="s">
        <v>57</v>
      </c>
    </row>
    <row r="31" ht="18" customHeight="1" outlineLevel="1">
      <c r="A31" s="40"/>
      <c r="B31" s="40" t="s">
        <v>58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Q31" s="41"/>
      <c r="R31" s="41"/>
      <c r="S31" s="41"/>
      <c r="T31" s="41"/>
      <c r="U31" s="41"/>
    </row>
    <row r="32" outlineLevel="1">
      <c r="B32" s="1" t="s">
        <v>59</v>
      </c>
      <c r="Q32" s="41"/>
      <c r="R32" s="41"/>
      <c r="S32" s="41"/>
      <c r="T32" s="41"/>
      <c r="U32" s="41"/>
    </row>
    <row r="33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</row>
  </sheetData>
  <mergeCells count="26">
    <mergeCell ref="A4:Z4"/>
    <mergeCell ref="A5:Z5"/>
    <mergeCell ref="A7:Z7"/>
    <mergeCell ref="A8:Z8"/>
    <mergeCell ref="A10:A12"/>
    <mergeCell ref="B10:B12"/>
    <mergeCell ref="C10:C12"/>
    <mergeCell ref="D10:D12"/>
    <mergeCell ref="E10:F11"/>
    <mergeCell ref="G10:L10"/>
    <mergeCell ref="M10:N11"/>
    <mergeCell ref="O10:P11"/>
    <mergeCell ref="Q10:AY10"/>
    <mergeCell ref="G11:I11"/>
    <mergeCell ref="J11:L11"/>
    <mergeCell ref="Q11:U11"/>
    <mergeCell ref="V11:Z11"/>
    <mergeCell ref="AA11:AE11"/>
    <mergeCell ref="AF11:AJ11"/>
    <mergeCell ref="AK11:AO11"/>
    <mergeCell ref="AP11:AT11"/>
    <mergeCell ref="AU11:AY11"/>
    <mergeCell ref="A26:P26"/>
    <mergeCell ref="A27:P27"/>
    <mergeCell ref="A28:P28"/>
    <mergeCell ref="A30:L30"/>
  </mergeCells>
  <printOptions headings="0" gridLines="0"/>
  <pageMargins left="0.47244094488188981" right="0.59055118110236249" top="0.43307086614173229" bottom="0.31496062992125984" header="0.15748031496062992" footer="0.19685039370078738"/>
  <pageSetup blackAndWhite="1" cellComments="none" copies="1" draft="0" errors="displayed" firstPageNumber="3" fitToHeight="1" fitToWidth="2" horizontalDpi="600" orientation="landscape" pageOrder="downThenOver" paperSize="8" scale="70" useFirstPageNumber="1" usePrinterDefaults="1" verticalDpi="600"/>
  <headerFooter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A50093-0050-40D6-BED6-008800E80073}" type="textLength" allowBlank="1" error="Допускается ввод не более 900 символов!" errorStyle="stop" errorTitle="Ошибка" imeMode="noControl" operator="lessThanOrEqual" showDropDown="0" showErrorMessage="1" showInputMessage="1">
          <x14:formula1>
            <xm:f>900</xm:f>
          </x14:formula1>
          <xm:sqref>B17:B18 B15 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80">
      <selection activeCell="L19" activeCellId="0" sqref="L19"/>
    </sheetView>
  </sheetViews>
  <sheetFormatPr defaultRowHeight="15" outlineLevelCol="1" outlineLevelRow="1"/>
  <cols>
    <col bestFit="1" customWidth="1" min="1" max="1" style="1" width="9.75"/>
    <col bestFit="1" customWidth="1" min="2" max="2" style="1" width="64.5"/>
    <col bestFit="1" customWidth="1" min="3" max="3" style="1" width="11.75"/>
    <col bestFit="1" customWidth="1" min="4" max="4" style="1" width="6.75"/>
    <col bestFit="1" customWidth="1" min="5" max="5" style="1" width="11.5"/>
    <col bestFit="1" customWidth="1" hidden="1" min="6" max="6" outlineLevel="1" style="1" width="9.5"/>
    <col bestFit="1" collapsed="1" customWidth="1" min="7" max="7" style="1" width="26.875"/>
    <col bestFit="1" customWidth="1" hidden="1" min="8" max="8" outlineLevel="1" style="1" width="16.375"/>
    <col bestFit="1" collapsed="1" customWidth="1" min="9" max="9" style="1" width="8.375"/>
    <col bestFit="1" customWidth="1" min="10" max="10" style="1" width="7.5"/>
    <col bestFit="1" customWidth="1" min="11" max="11" style="1" width="9.5"/>
    <col bestFit="1" customWidth="1" min="12" max="12" style="1" width="9.875"/>
    <col bestFit="1" customWidth="1" min="13" max="13" style="1" width="7.5"/>
    <col bestFit="1" customWidth="1" hidden="1" min="14" max="18" outlineLevel="1" style="1" width="7.5"/>
    <col bestFit="1" collapsed="1" customWidth="1" min="19" max="19" style="1" width="9.25"/>
    <col bestFit="1" customWidth="1" min="20" max="20" style="1" width="13.25"/>
    <col bestFit="1" customWidth="1" hidden="1" min="21" max="22" outlineLevel="1" style="1" width="10.875"/>
    <col bestFit="1" collapsed="1" customWidth="1" min="23" max="23" style="1" width="14.625"/>
    <col bestFit="1" customWidth="1" min="24" max="24" style="1" width="14.375"/>
    <col bestFit="1" customWidth="1" hidden="1" min="25" max="25" outlineLevel="1" style="1" width="16.625"/>
    <col bestFit="1" collapsed="1" customWidth="1" min="26" max="26" style="1" width="14.375"/>
    <col bestFit="1" customWidth="1" hidden="1" min="27" max="27" outlineLevel="1" style="1" width="16.625"/>
    <col bestFit="1" collapsed="1" customWidth="1" min="28" max="28" style="1" width="14.125"/>
    <col bestFit="1" customWidth="1" hidden="1" min="29" max="29" outlineLevel="1" style="1" width="14.875"/>
    <col bestFit="1" collapsed="1" customWidth="1" min="30" max="30" style="1" width="9.875"/>
    <col bestFit="1" customWidth="1" min="31" max="31" style="1" width="7.125"/>
    <col bestFit="1" customWidth="1" min="32" max="32" style="1" width="6"/>
    <col bestFit="1" customWidth="1" min="33" max="33" style="1" width="8.375"/>
    <col bestFit="1" customWidth="1" min="34" max="34" style="1" width="5.625"/>
    <col bestFit="1" customWidth="1" min="35" max="35" style="1" width="7.375"/>
    <col bestFit="1" customWidth="1" min="36" max="41" style="1" width="10"/>
    <col bestFit="1" customWidth="1" min="42" max="42" style="1" width="7.875"/>
    <col bestFit="1" customWidth="1" min="43" max="43" style="1" width="6.75"/>
    <col bestFit="1" customWidth="1" min="44" max="44" style="1" width="9"/>
    <col bestFit="1" customWidth="1" min="45" max="45" style="1" width="6.125"/>
    <col bestFit="1" customWidth="1" min="46" max="46" style="1" width="6.75"/>
    <col bestFit="1" customWidth="1" min="47" max="47" style="1" width="9.375"/>
    <col bestFit="1" customWidth="1" min="48" max="48" style="1" width="7.375"/>
    <col bestFit="1" customWidth="1" min="49" max="55" style="1" width="7.25"/>
    <col bestFit="1" customWidth="1" min="56" max="56" style="1" width="8.625"/>
    <col bestFit="1" customWidth="1" min="57" max="57" style="1" width="6.125"/>
    <col bestFit="1" customWidth="1" min="58" max="58" style="1" width="6.875"/>
    <col bestFit="1" customWidth="1" min="59" max="59" style="1" width="9.625"/>
    <col bestFit="1" customWidth="1" min="60" max="60" style="1" width="6.75"/>
    <col bestFit="1" customWidth="1" min="61" max="61" style="1" width="7.75"/>
    <col bestFit="1" min="62" max="16384" style="1" width="9"/>
  </cols>
  <sheetData>
    <row r="1" ht="17.25">
      <c r="AB1" s="2" t="s">
        <v>0</v>
      </c>
    </row>
    <row r="2" ht="17.25">
      <c r="AB2" s="3" t="s">
        <v>1</v>
      </c>
    </row>
    <row r="3" ht="17.25">
      <c r="AB3" s="3"/>
    </row>
    <row r="4" ht="17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ht="17.25">
      <c r="A5" s="5" t="s">
        <v>60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ht="17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</row>
    <row r="7" ht="17.25">
      <c r="A7" s="7" t="s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</row>
    <row r="8">
      <c r="A8" s="9" t="s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15.75" customHeight="1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6"/>
      <c r="X9" s="46"/>
      <c r="Y9" s="46"/>
      <c r="Z9" s="46"/>
      <c r="AA9" s="46"/>
      <c r="AB9" s="46"/>
    </row>
    <row r="10" ht="57.75" customHeight="1">
      <c r="A10" s="11" t="s">
        <v>6</v>
      </c>
      <c r="B10" s="11" t="s">
        <v>61</v>
      </c>
      <c r="C10" s="11" t="s">
        <v>8</v>
      </c>
      <c r="D10" s="12" t="s">
        <v>9</v>
      </c>
      <c r="E10" s="13" t="s">
        <v>10</v>
      </c>
      <c r="F10" s="14"/>
      <c r="G10" s="13" t="s">
        <v>62</v>
      </c>
      <c r="H10" s="14"/>
      <c r="I10" s="11" t="s">
        <v>63</v>
      </c>
      <c r="J10" s="11"/>
      <c r="K10" s="11"/>
      <c r="L10" s="11"/>
      <c r="M10" s="11"/>
      <c r="N10" s="11"/>
      <c r="O10" s="11"/>
      <c r="P10" s="11"/>
      <c r="Q10" s="11"/>
      <c r="R10" s="11"/>
      <c r="S10" s="15" t="s">
        <v>64</v>
      </c>
      <c r="T10" s="16"/>
      <c r="U10" s="16"/>
      <c r="V10" s="17"/>
      <c r="W10" s="11" t="s">
        <v>65</v>
      </c>
      <c r="X10" s="11"/>
      <c r="Y10" s="11"/>
      <c r="Z10" s="11"/>
      <c r="AA10" s="11"/>
      <c r="AB10" s="11"/>
      <c r="AC10" s="11"/>
    </row>
    <row r="11" ht="52.5" customHeight="1">
      <c r="A11" s="11"/>
      <c r="B11" s="11"/>
      <c r="C11" s="11"/>
      <c r="D11" s="12"/>
      <c r="E11" s="18"/>
      <c r="F11" s="19"/>
      <c r="G11" s="18"/>
      <c r="H11" s="19"/>
      <c r="I11" s="15" t="s">
        <v>15</v>
      </c>
      <c r="J11" s="16"/>
      <c r="K11" s="16"/>
      <c r="L11" s="16"/>
      <c r="M11" s="17"/>
      <c r="N11" s="15" t="s">
        <v>16</v>
      </c>
      <c r="O11" s="16"/>
      <c r="P11" s="16"/>
      <c r="Q11" s="16"/>
      <c r="R11" s="17"/>
      <c r="S11" s="15" t="s">
        <v>28</v>
      </c>
      <c r="T11" s="17"/>
      <c r="U11" s="15" t="s">
        <v>66</v>
      </c>
      <c r="V11" s="17"/>
      <c r="W11" s="11" t="s">
        <v>67</v>
      </c>
      <c r="X11" s="15" t="s">
        <v>68</v>
      </c>
      <c r="Y11" s="17"/>
      <c r="Z11" s="15" t="s">
        <v>69</v>
      </c>
      <c r="AA11" s="17"/>
      <c r="AB11" s="11" t="s">
        <v>22</v>
      </c>
      <c r="AC11" s="11" t="s">
        <v>70</v>
      </c>
      <c r="AF11" s="40"/>
      <c r="AK11" s="40"/>
      <c r="AP11" s="40"/>
    </row>
    <row r="12" ht="143.25" customHeight="1">
      <c r="A12" s="11"/>
      <c r="B12" s="11"/>
      <c r="C12" s="11"/>
      <c r="D12" s="12"/>
      <c r="E12" s="47" t="s">
        <v>15</v>
      </c>
      <c r="F12" s="47" t="s">
        <v>16</v>
      </c>
      <c r="G12" s="47" t="s">
        <v>24</v>
      </c>
      <c r="H12" s="47" t="s">
        <v>16</v>
      </c>
      <c r="I12" s="12" t="s">
        <v>71</v>
      </c>
      <c r="J12" s="12" t="s">
        <v>72</v>
      </c>
      <c r="K12" s="12" t="s">
        <v>73</v>
      </c>
      <c r="L12" s="48" t="s">
        <v>74</v>
      </c>
      <c r="M12" s="48" t="s">
        <v>75</v>
      </c>
      <c r="N12" s="12" t="s">
        <v>71</v>
      </c>
      <c r="O12" s="12" t="s">
        <v>72</v>
      </c>
      <c r="P12" s="12" t="s">
        <v>73</v>
      </c>
      <c r="Q12" s="48" t="s">
        <v>74</v>
      </c>
      <c r="R12" s="48" t="s">
        <v>75</v>
      </c>
      <c r="S12" s="12" t="s">
        <v>76</v>
      </c>
      <c r="T12" s="12" t="s">
        <v>77</v>
      </c>
      <c r="U12" s="12" t="s">
        <v>76</v>
      </c>
      <c r="V12" s="12" t="s">
        <v>77</v>
      </c>
      <c r="W12" s="11" t="s">
        <v>15</v>
      </c>
      <c r="X12" s="11" t="s">
        <v>15</v>
      </c>
      <c r="Y12" s="11" t="s">
        <v>16</v>
      </c>
      <c r="Z12" s="11" t="s">
        <v>15</v>
      </c>
      <c r="AA12" s="11" t="s">
        <v>16</v>
      </c>
      <c r="AB12" s="11"/>
      <c r="AC12" s="11"/>
    </row>
    <row r="13" ht="19.5" customHeight="1">
      <c r="A13" s="11">
        <v>1</v>
      </c>
      <c r="B13" s="11">
        <f>A13+1</f>
        <v>2</v>
      </c>
      <c r="C13" s="11">
        <f t="shared" ref="C13:AC13" si="15">B13+1</f>
        <v>3</v>
      </c>
      <c r="D13" s="11">
        <f t="shared" si="15"/>
        <v>4</v>
      </c>
      <c r="E13" s="11">
        <f t="shared" si="15"/>
        <v>5</v>
      </c>
      <c r="F13" s="11">
        <f t="shared" si="15"/>
        <v>6</v>
      </c>
      <c r="G13" s="11">
        <f t="shared" si="15"/>
        <v>7</v>
      </c>
      <c r="H13" s="11">
        <f t="shared" si="15"/>
        <v>8</v>
      </c>
      <c r="I13" s="11">
        <f t="shared" si="15"/>
        <v>9</v>
      </c>
      <c r="J13" s="11">
        <f t="shared" si="15"/>
        <v>10</v>
      </c>
      <c r="K13" s="11">
        <f t="shared" si="15"/>
        <v>11</v>
      </c>
      <c r="L13" s="11">
        <f t="shared" si="15"/>
        <v>12</v>
      </c>
      <c r="M13" s="11">
        <f t="shared" si="15"/>
        <v>13</v>
      </c>
      <c r="N13" s="11">
        <f t="shared" si="15"/>
        <v>14</v>
      </c>
      <c r="O13" s="11">
        <f t="shared" si="15"/>
        <v>15</v>
      </c>
      <c r="P13" s="11">
        <f t="shared" si="15"/>
        <v>16</v>
      </c>
      <c r="Q13" s="11">
        <f t="shared" si="15"/>
        <v>17</v>
      </c>
      <c r="R13" s="11">
        <f t="shared" si="15"/>
        <v>18</v>
      </c>
      <c r="S13" s="11">
        <f t="shared" si="15"/>
        <v>19</v>
      </c>
      <c r="T13" s="11">
        <f t="shared" si="15"/>
        <v>20</v>
      </c>
      <c r="U13" s="11">
        <f t="shared" si="15"/>
        <v>21</v>
      </c>
      <c r="V13" s="11">
        <f t="shared" si="15"/>
        <v>22</v>
      </c>
      <c r="W13" s="11">
        <f t="shared" si="15"/>
        <v>23</v>
      </c>
      <c r="X13" s="11">
        <f t="shared" si="15"/>
        <v>24</v>
      </c>
      <c r="Y13" s="11">
        <f t="shared" si="15"/>
        <v>25</v>
      </c>
      <c r="Z13" s="11">
        <f t="shared" si="15"/>
        <v>26</v>
      </c>
      <c r="AA13" s="11">
        <f t="shared" si="15"/>
        <v>27</v>
      </c>
      <c r="AB13" s="11">
        <f t="shared" si="15"/>
        <v>28</v>
      </c>
      <c r="AC13" s="11">
        <f t="shared" si="15"/>
        <v>29</v>
      </c>
      <c r="AK13" s="49"/>
      <c r="AL13" s="49"/>
      <c r="AM13" s="49"/>
      <c r="AN13" s="49"/>
      <c r="AO13" s="49"/>
    </row>
    <row r="14" s="50" customFormat="1">
      <c r="A14" s="51">
        <f>'Приложение 1'!A14</f>
        <v>1</v>
      </c>
      <c r="B14" s="52" t="str">
        <f>'Приложение 1'!B14</f>
        <v xml:space="preserve">Приобретение ИТ-имущества</v>
      </c>
      <c r="C14" s="53"/>
      <c r="D14" s="53"/>
      <c r="E14" s="53"/>
      <c r="F14" s="53"/>
      <c r="G14" s="24">
        <f t="shared" ref="G14:AC16" si="16">SUM(G15:G15)</f>
        <v>0</v>
      </c>
      <c r="H14" s="24">
        <f t="shared" si="16"/>
        <v>0</v>
      </c>
      <c r="I14" s="24">
        <f t="shared" si="16"/>
        <v>0</v>
      </c>
      <c r="J14" s="24">
        <f t="shared" si="16"/>
        <v>0</v>
      </c>
      <c r="K14" s="24">
        <f t="shared" si="16"/>
        <v>0</v>
      </c>
      <c r="L14" s="24">
        <f t="shared" si="16"/>
        <v>0</v>
      </c>
      <c r="M14" s="24">
        <f t="shared" si="16"/>
        <v>0</v>
      </c>
      <c r="N14" s="24">
        <f t="shared" si="16"/>
        <v>0</v>
      </c>
      <c r="O14" s="24">
        <f t="shared" si="16"/>
        <v>0</v>
      </c>
      <c r="P14" s="24">
        <f t="shared" si="16"/>
        <v>0</v>
      </c>
      <c r="Q14" s="24">
        <f t="shared" si="16"/>
        <v>0</v>
      </c>
      <c r="R14" s="24">
        <f t="shared" si="16"/>
        <v>0</v>
      </c>
      <c r="S14" s="24">
        <f t="shared" si="16"/>
        <v>0</v>
      </c>
      <c r="T14" s="24">
        <f t="shared" si="16"/>
        <v>0</v>
      </c>
      <c r="U14" s="24">
        <f t="shared" si="16"/>
        <v>0</v>
      </c>
      <c r="V14" s="24">
        <f t="shared" si="16"/>
        <v>0</v>
      </c>
      <c r="W14" s="24">
        <f t="shared" si="16"/>
        <v>0</v>
      </c>
      <c r="X14" s="24">
        <f t="shared" si="16"/>
        <v>0</v>
      </c>
      <c r="Y14" s="24">
        <f t="shared" si="16"/>
        <v>0</v>
      </c>
      <c r="Z14" s="24">
        <f t="shared" si="16"/>
        <v>0</v>
      </c>
      <c r="AA14" s="24">
        <f t="shared" si="16"/>
        <v>0</v>
      </c>
      <c r="AB14" s="24">
        <f t="shared" si="16"/>
        <v>0</v>
      </c>
      <c r="AC14" s="24">
        <f t="shared" si="16"/>
        <v>0</v>
      </c>
    </row>
    <row r="15">
      <c r="A15" s="54"/>
      <c r="B15" s="55"/>
      <c r="C15" s="11"/>
      <c r="D15" s="11"/>
      <c r="E15" s="11"/>
      <c r="F15" s="11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s="50" customFormat="1" ht="23.25" customHeight="1">
      <c r="A16" s="51">
        <f>'Приложение 1'!A16</f>
        <v>2</v>
      </c>
      <c r="B16" s="52" t="str">
        <f>'Приложение 1'!B16</f>
        <v xml:space="preserve">Оснащение интеллектуальной системой учета</v>
      </c>
      <c r="C16" s="53"/>
      <c r="D16" s="53"/>
      <c r="E16" s="53"/>
      <c r="F16" s="53"/>
      <c r="G16" s="24">
        <f t="shared" si="16"/>
        <v>741.13750000000005</v>
      </c>
      <c r="H16" s="24">
        <f t="shared" si="16"/>
        <v>0</v>
      </c>
      <c r="I16" s="24">
        <f t="shared" si="16"/>
        <v>741.13750000000005</v>
      </c>
      <c r="J16" s="24">
        <f t="shared" si="16"/>
        <v>0</v>
      </c>
      <c r="K16" s="24">
        <f t="shared" si="16"/>
        <v>0</v>
      </c>
      <c r="L16" s="24">
        <f t="shared" si="16"/>
        <v>741.13750000000005</v>
      </c>
      <c r="M16" s="24">
        <f t="shared" si="16"/>
        <v>0</v>
      </c>
      <c r="N16" s="24">
        <f t="shared" si="16"/>
        <v>0</v>
      </c>
      <c r="O16" s="24">
        <f t="shared" si="16"/>
        <v>0</v>
      </c>
      <c r="P16" s="24">
        <f t="shared" si="16"/>
        <v>0</v>
      </c>
      <c r="Q16" s="24">
        <f t="shared" si="16"/>
        <v>0</v>
      </c>
      <c r="R16" s="24">
        <f t="shared" si="16"/>
        <v>0</v>
      </c>
      <c r="S16" s="24">
        <f t="shared" si="16"/>
        <v>0</v>
      </c>
      <c r="T16" s="24">
        <f t="shared" si="16"/>
        <v>0</v>
      </c>
      <c r="U16" s="24">
        <f t="shared" si="16"/>
        <v>0</v>
      </c>
      <c r="V16" s="24">
        <f t="shared" si="16"/>
        <v>0</v>
      </c>
      <c r="W16" s="24">
        <f t="shared" si="16"/>
        <v>148.22749999999999</v>
      </c>
      <c r="X16" s="24">
        <f t="shared" si="16"/>
        <v>247.00023400000003</v>
      </c>
      <c r="Y16" s="24">
        <f t="shared" si="16"/>
        <v>0</v>
      </c>
      <c r="Z16" s="24">
        <f t="shared" si="16"/>
        <v>345.90976599999999</v>
      </c>
      <c r="AA16" s="24">
        <f t="shared" si="16"/>
        <v>0</v>
      </c>
      <c r="AB16" s="24">
        <f t="shared" si="16"/>
        <v>741.13750000000005</v>
      </c>
      <c r="AC16" s="24">
        <f t="shared" si="16"/>
        <v>0</v>
      </c>
    </row>
    <row r="17" ht="30">
      <c r="A17" s="54" t="str">
        <f>'Приложение 1'!A17</f>
        <v>2.1.</v>
      </c>
      <c r="B17" s="55" t="str">
        <f>'Приложение 1'!B17</f>
        <v xml:space="preserve">Оборудование многоквартирных жилых домов интеллектуальной системой учета </v>
      </c>
      <c r="C17" s="11" t="str">
        <f>'Приложение 1'!C17</f>
        <v>N_D01</v>
      </c>
      <c r="D17" s="11">
        <f>'Приложение 1'!D17</f>
        <v>2024</v>
      </c>
      <c r="E17" s="11">
        <f>'Приложение 1'!E17</f>
        <v>2026</v>
      </c>
      <c r="F17" s="11">
        <f>'Приложение 1'!F17</f>
        <v>0</v>
      </c>
      <c r="G17" s="27">
        <f>AB17</f>
        <v>741.13750000000005</v>
      </c>
      <c r="H17" s="27">
        <f>'Приложение 1'!J17/1.2</f>
        <v>0</v>
      </c>
      <c r="I17" s="27">
        <f>AB17</f>
        <v>741.13750000000005</v>
      </c>
      <c r="J17" s="27"/>
      <c r="K17" s="27"/>
      <c r="L17" s="27">
        <f>I17</f>
        <v>741.13750000000005</v>
      </c>
      <c r="M17" s="27"/>
      <c r="N17" s="27">
        <f>AC17</f>
        <v>0</v>
      </c>
      <c r="O17" s="27"/>
      <c r="P17" s="27"/>
      <c r="Q17" s="27">
        <f>N17</f>
        <v>0</v>
      </c>
      <c r="R17" s="27"/>
      <c r="S17" s="27"/>
      <c r="T17" s="27"/>
      <c r="U17" s="27"/>
      <c r="V17" s="27"/>
      <c r="W17" s="27">
        <f>'Приложение 4'!X18</f>
        <v>148.22749999999999</v>
      </c>
      <c r="X17" s="27">
        <f>'Приложение 4'!AE18</f>
        <v>247.00023400000003</v>
      </c>
      <c r="Y17" s="27">
        <f>'Приложение 4'!AL18</f>
        <v>0</v>
      </c>
      <c r="Z17" s="27">
        <f>'Приложение 4'!AS18</f>
        <v>345.90976599999999</v>
      </c>
      <c r="AA17" s="27">
        <f>'Приложение 4'!AZ18</f>
        <v>0</v>
      </c>
      <c r="AB17" s="27">
        <f>+W17+X17+Z17</f>
        <v>741.13750000000005</v>
      </c>
      <c r="AC17" s="27"/>
    </row>
    <row r="18">
      <c r="A18" s="54"/>
      <c r="B18" s="55"/>
      <c r="C18" s="11"/>
      <c r="D18" s="11"/>
      <c r="E18" s="11"/>
      <c r="F18" s="11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s="50" customFormat="1" ht="19.5" customHeight="1" outlineLevel="1">
      <c r="A19" s="51">
        <f>'Приложение 1'!A19</f>
        <v>3</v>
      </c>
      <c r="B19" s="52" t="str">
        <f>'Приложение 1'!B19</f>
        <v xml:space="preserve">Иные проекты</v>
      </c>
      <c r="C19" s="53"/>
      <c r="D19" s="53"/>
      <c r="E19" s="53"/>
      <c r="F19" s="53"/>
      <c r="G19" s="24">
        <f t="shared" ref="G19:AB19" si="17">SUM(G20:G23)</f>
        <v>41.810833333333335</v>
      </c>
      <c r="H19" s="24">
        <f t="shared" si="17"/>
        <v>0</v>
      </c>
      <c r="I19" s="24">
        <f t="shared" si="17"/>
        <v>41.810833333333335</v>
      </c>
      <c r="J19" s="24">
        <f t="shared" si="17"/>
        <v>0</v>
      </c>
      <c r="K19" s="24">
        <f t="shared" si="17"/>
        <v>0</v>
      </c>
      <c r="L19" s="24">
        <f t="shared" si="17"/>
        <v>41.810833333333335</v>
      </c>
      <c r="M19" s="24">
        <f t="shared" si="17"/>
        <v>0</v>
      </c>
      <c r="N19" s="24">
        <f t="shared" si="17"/>
        <v>0</v>
      </c>
      <c r="O19" s="24">
        <f t="shared" si="17"/>
        <v>0</v>
      </c>
      <c r="P19" s="24">
        <f t="shared" si="17"/>
        <v>0</v>
      </c>
      <c r="Q19" s="24">
        <f t="shared" si="17"/>
        <v>0</v>
      </c>
      <c r="R19" s="24">
        <f t="shared" si="17"/>
        <v>0</v>
      </c>
      <c r="S19" s="24">
        <f t="shared" si="17"/>
        <v>0</v>
      </c>
      <c r="T19" s="24">
        <f t="shared" si="17"/>
        <v>0</v>
      </c>
      <c r="U19" s="24">
        <f t="shared" si="17"/>
        <v>0</v>
      </c>
      <c r="V19" s="24">
        <f t="shared" si="17"/>
        <v>0</v>
      </c>
      <c r="W19" s="24">
        <f t="shared" si="17"/>
        <v>41.810833333333335</v>
      </c>
      <c r="X19" s="24">
        <f t="shared" si="17"/>
        <v>0</v>
      </c>
      <c r="Y19" s="24">
        <f t="shared" si="17"/>
        <v>0</v>
      </c>
      <c r="Z19" s="24">
        <f t="shared" si="17"/>
        <v>0</v>
      </c>
      <c r="AA19" s="24">
        <f t="shared" si="17"/>
        <v>0</v>
      </c>
      <c r="AB19" s="24">
        <f t="shared" si="17"/>
        <v>41.810833333333335</v>
      </c>
      <c r="AC19" s="24">
        <f>SUM(AC21:AC23)</f>
        <v>0</v>
      </c>
    </row>
    <row r="20" s="50" customFormat="1" ht="19.5" customHeight="1" outlineLevel="1">
      <c r="A20" s="54" t="str">
        <f>'Приложение 1'!A20</f>
        <v>3.1.</v>
      </c>
      <c r="B20" s="55" t="str">
        <f>'Приложение 1'!B20</f>
        <v xml:space="preserve">Быстровозводимые центры обслуживания клиентов</v>
      </c>
      <c r="C20" s="11" t="str">
        <f>'Приложение 1'!C20</f>
        <v>N_D02</v>
      </c>
      <c r="D20" s="11">
        <f>'Приложение 1'!D20</f>
        <v>2024</v>
      </c>
      <c r="E20" s="11">
        <f>'Приложение 1'!E20</f>
        <v>2024</v>
      </c>
      <c r="F20" s="11">
        <f>'Приложение 1'!F20</f>
        <v>0</v>
      </c>
      <c r="G20" s="27">
        <f t="shared" ref="G20:G23" si="18">AB20</f>
        <v>17.056666666666668</v>
      </c>
      <c r="H20" s="27">
        <f>'Приложение 1'!J20/1.2</f>
        <v>0</v>
      </c>
      <c r="I20" s="27">
        <f t="shared" ref="I20:I23" si="19">AB20</f>
        <v>17.056666666666668</v>
      </c>
      <c r="J20" s="27"/>
      <c r="K20" s="27"/>
      <c r="L20" s="27">
        <f t="shared" ref="L20:L23" si="20">I20</f>
        <v>17.056666666666668</v>
      </c>
      <c r="M20" s="27"/>
      <c r="N20" s="27">
        <f t="shared" ref="N20:N23" si="21">AC20</f>
        <v>0</v>
      </c>
      <c r="O20" s="27"/>
      <c r="P20" s="27"/>
      <c r="Q20" s="27">
        <f t="shared" ref="Q20:Q23" si="22">N20</f>
        <v>0</v>
      </c>
      <c r="R20" s="27"/>
      <c r="S20" s="27"/>
      <c r="T20" s="27"/>
      <c r="U20" s="27"/>
      <c r="V20" s="27"/>
      <c r="W20" s="27">
        <f>'Приложение 4'!X21</f>
        <v>17.056666666666668</v>
      </c>
      <c r="X20" s="27">
        <f>'Приложение 4'!AE21</f>
        <v>0</v>
      </c>
      <c r="Y20" s="27">
        <f>'Приложение 4'!AL21</f>
        <v>0</v>
      </c>
      <c r="Z20" s="27">
        <f>'Приложение 4'!AS21</f>
        <v>0</v>
      </c>
      <c r="AA20" s="27">
        <f>'Приложение 4'!AZ21</f>
        <v>0</v>
      </c>
      <c r="AB20" s="27">
        <f t="shared" ref="AB20:AB23" si="23">+W20+X20+Z20</f>
        <v>17.056666666666668</v>
      </c>
      <c r="AC20" s="24"/>
    </row>
    <row r="21" ht="19.5" customHeight="1" outlineLevel="1">
      <c r="A21" s="54" t="str">
        <f>'Приложение 1'!A21</f>
        <v>3.2.</v>
      </c>
      <c r="B21" s="55" t="str">
        <f>'Приложение 1'!B21</f>
        <v xml:space="preserve">Терминалы электронной очереди</v>
      </c>
      <c r="C21" s="11" t="str">
        <f>'Приложение 1'!C21</f>
        <v>N_D03</v>
      </c>
      <c r="D21" s="11">
        <f>'Приложение 1'!D21</f>
        <v>2024</v>
      </c>
      <c r="E21" s="11">
        <f>'Приложение 1'!E21</f>
        <v>2024</v>
      </c>
      <c r="F21" s="11">
        <f>'Приложение 1'!F21</f>
        <v>0</v>
      </c>
      <c r="G21" s="27">
        <f t="shared" si="18"/>
        <v>2.4683333333333337</v>
      </c>
      <c r="H21" s="27">
        <f>'Приложение 1'!J21/1.2</f>
        <v>0</v>
      </c>
      <c r="I21" s="27">
        <f t="shared" si="19"/>
        <v>2.4683333333333337</v>
      </c>
      <c r="J21" s="27"/>
      <c r="K21" s="27"/>
      <c r="L21" s="27">
        <f t="shared" si="20"/>
        <v>2.4683333333333337</v>
      </c>
      <c r="M21" s="27"/>
      <c r="N21" s="27">
        <f t="shared" si="21"/>
        <v>0</v>
      </c>
      <c r="O21" s="27"/>
      <c r="P21" s="27"/>
      <c r="Q21" s="27">
        <f t="shared" si="22"/>
        <v>0</v>
      </c>
      <c r="R21" s="27"/>
      <c r="S21" s="27"/>
      <c r="T21" s="27"/>
      <c r="U21" s="27"/>
      <c r="V21" s="27"/>
      <c r="W21" s="27">
        <f>'Приложение 4'!X22</f>
        <v>2.4683333333333337</v>
      </c>
      <c r="X21" s="27">
        <f>'Приложение 4'!AE22</f>
        <v>0</v>
      </c>
      <c r="Y21" s="27">
        <f>'Приложение 4'!AL22</f>
        <v>0</v>
      </c>
      <c r="Z21" s="27">
        <f>'Приложение 4'!AS22</f>
        <v>0</v>
      </c>
      <c r="AA21" s="27">
        <f>'Приложение 4'!AZ22</f>
        <v>0</v>
      </c>
      <c r="AB21" s="27">
        <f t="shared" si="23"/>
        <v>2.4683333333333337</v>
      </c>
      <c r="AC21" s="27"/>
    </row>
    <row r="22" ht="19.5" customHeight="1" outlineLevel="1">
      <c r="A22" s="54" t="str">
        <f>'Приложение 1'!A22</f>
        <v>3.3.</v>
      </c>
      <c r="B22" s="55" t="str">
        <f>'Приложение 1'!B22</f>
        <v xml:space="preserve">Клиентские терминалы</v>
      </c>
      <c r="C22" s="11" t="str">
        <f>'Приложение 1'!C22</f>
        <v>N_D04</v>
      </c>
      <c r="D22" s="11">
        <f>'Приложение 1'!D22</f>
        <v>2024</v>
      </c>
      <c r="E22" s="11">
        <f>'Приложение 1'!E22</f>
        <v>2024</v>
      </c>
      <c r="F22" s="11">
        <f>'Приложение 1'!F22</f>
        <v>0</v>
      </c>
      <c r="G22" s="27">
        <f t="shared" si="18"/>
        <v>5.0391666666666666</v>
      </c>
      <c r="H22" s="27">
        <f>'Приложение 1'!J22/1.2</f>
        <v>0</v>
      </c>
      <c r="I22" s="27">
        <f t="shared" si="19"/>
        <v>5.0391666666666666</v>
      </c>
      <c r="J22" s="27"/>
      <c r="K22" s="27"/>
      <c r="L22" s="27">
        <f t="shared" si="20"/>
        <v>5.0391666666666666</v>
      </c>
      <c r="M22" s="27"/>
      <c r="N22" s="27">
        <f t="shared" si="21"/>
        <v>0</v>
      </c>
      <c r="O22" s="27"/>
      <c r="P22" s="27"/>
      <c r="Q22" s="27">
        <f t="shared" si="22"/>
        <v>0</v>
      </c>
      <c r="R22" s="27"/>
      <c r="S22" s="27"/>
      <c r="T22" s="27"/>
      <c r="U22" s="27"/>
      <c r="V22" s="27"/>
      <c r="W22" s="27">
        <f>'Приложение 4'!X23</f>
        <v>5.0391666666666666</v>
      </c>
      <c r="X22" s="27">
        <f>'Приложение 4'!AE23</f>
        <v>0</v>
      </c>
      <c r="Y22" s="27">
        <f>'Приложение 4'!AL23</f>
        <v>0</v>
      </c>
      <c r="Z22" s="27">
        <f>'Приложение 4'!AS23</f>
        <v>0</v>
      </c>
      <c r="AA22" s="27">
        <f>'Приложение 4'!AZ23</f>
        <v>0</v>
      </c>
      <c r="AB22" s="27">
        <f t="shared" si="23"/>
        <v>5.0391666666666666</v>
      </c>
      <c r="AC22" s="27"/>
    </row>
    <row r="23" ht="19.5" customHeight="1" outlineLevel="1">
      <c r="A23" s="54" t="str">
        <f>'Приложение 1'!A23</f>
        <v>3.4.</v>
      </c>
      <c r="B23" s="55" t="str">
        <f>'Приложение 1'!B23</f>
        <v xml:space="preserve">Грузопассажирские микроавтобусы</v>
      </c>
      <c r="C23" s="11" t="str">
        <f>'Приложение 1'!C23</f>
        <v>N_D05</v>
      </c>
      <c r="D23" s="11">
        <f>'Приложение 1'!D23</f>
        <v>2024</v>
      </c>
      <c r="E23" s="11">
        <f>'Приложение 1'!E23</f>
        <v>2024</v>
      </c>
      <c r="F23" s="11">
        <f>'Приложение 1'!F23</f>
        <v>0</v>
      </c>
      <c r="G23" s="27">
        <f t="shared" si="18"/>
        <v>17.24666666666667</v>
      </c>
      <c r="H23" s="27">
        <f>'Приложение 1'!J23/1.2</f>
        <v>0</v>
      </c>
      <c r="I23" s="27">
        <f t="shared" si="19"/>
        <v>17.24666666666667</v>
      </c>
      <c r="J23" s="27"/>
      <c r="K23" s="27"/>
      <c r="L23" s="27">
        <f t="shared" si="20"/>
        <v>17.24666666666667</v>
      </c>
      <c r="M23" s="27"/>
      <c r="N23" s="27">
        <f t="shared" si="21"/>
        <v>0</v>
      </c>
      <c r="O23" s="27"/>
      <c r="P23" s="27"/>
      <c r="Q23" s="27">
        <f t="shared" si="22"/>
        <v>0</v>
      </c>
      <c r="R23" s="27"/>
      <c r="S23" s="27"/>
      <c r="T23" s="27"/>
      <c r="U23" s="27"/>
      <c r="V23" s="27"/>
      <c r="W23" s="27">
        <f>'Приложение 4'!X24</f>
        <v>17.24666666666667</v>
      </c>
      <c r="X23" s="27">
        <f>'Приложение 4'!AE24</f>
        <v>0</v>
      </c>
      <c r="Y23" s="27">
        <f>'Приложение 4'!AL24</f>
        <v>0</v>
      </c>
      <c r="Z23" s="27">
        <f>'Приложение 4'!AS24</f>
        <v>0</v>
      </c>
      <c r="AA23" s="27">
        <f>'Приложение 4'!AZ24</f>
        <v>0</v>
      </c>
      <c r="AB23" s="27">
        <f t="shared" si="23"/>
        <v>17.24666666666667</v>
      </c>
      <c r="AC23" s="27"/>
    </row>
    <row r="24" ht="19.5" customHeight="1">
      <c r="A24" s="11"/>
      <c r="B24" s="53" t="s">
        <v>53</v>
      </c>
      <c r="C24" s="11"/>
      <c r="D24" s="11"/>
      <c r="E24" s="11"/>
      <c r="F24" s="11"/>
      <c r="G24" s="24">
        <f t="shared" ref="G24:AC24" si="24">G14+G16+G19</f>
        <v>782.94833333333338</v>
      </c>
      <c r="H24" s="24">
        <f t="shared" si="24"/>
        <v>0</v>
      </c>
      <c r="I24" s="24">
        <f t="shared" si="24"/>
        <v>782.94833333333338</v>
      </c>
      <c r="J24" s="24">
        <f t="shared" si="24"/>
        <v>0</v>
      </c>
      <c r="K24" s="24">
        <f t="shared" si="24"/>
        <v>0</v>
      </c>
      <c r="L24" s="24">
        <f t="shared" si="24"/>
        <v>782.94833333333338</v>
      </c>
      <c r="M24" s="24">
        <f t="shared" si="24"/>
        <v>0</v>
      </c>
      <c r="N24" s="24">
        <f t="shared" si="24"/>
        <v>0</v>
      </c>
      <c r="O24" s="24">
        <f t="shared" si="24"/>
        <v>0</v>
      </c>
      <c r="P24" s="24">
        <f t="shared" si="24"/>
        <v>0</v>
      </c>
      <c r="Q24" s="24">
        <f t="shared" si="24"/>
        <v>0</v>
      </c>
      <c r="R24" s="24">
        <f t="shared" si="24"/>
        <v>0</v>
      </c>
      <c r="S24" s="24">
        <f t="shared" si="24"/>
        <v>0</v>
      </c>
      <c r="T24" s="24">
        <f t="shared" si="24"/>
        <v>0</v>
      </c>
      <c r="U24" s="24">
        <f t="shared" si="24"/>
        <v>0</v>
      </c>
      <c r="V24" s="24">
        <f t="shared" si="24"/>
        <v>0</v>
      </c>
      <c r="W24" s="24">
        <f t="shared" si="24"/>
        <v>190.03833333333333</v>
      </c>
      <c r="X24" s="24">
        <f t="shared" si="24"/>
        <v>247.00023400000003</v>
      </c>
      <c r="Y24" s="24">
        <f t="shared" si="24"/>
        <v>0</v>
      </c>
      <c r="Z24" s="24">
        <f t="shared" si="24"/>
        <v>345.90976599999999</v>
      </c>
      <c r="AA24" s="24">
        <f t="shared" si="24"/>
        <v>0</v>
      </c>
      <c r="AB24" s="24">
        <f t="shared" si="24"/>
        <v>782.94833333333338</v>
      </c>
      <c r="AC24" s="24">
        <f t="shared" si="24"/>
        <v>0</v>
      </c>
    </row>
    <row r="25">
      <c r="W25" s="56"/>
      <c r="X25" s="56"/>
      <c r="Y25" s="56"/>
      <c r="Z25" s="56"/>
      <c r="AA25" s="56"/>
      <c r="AB25" s="56"/>
    </row>
    <row r="26" ht="21" hidden="1" customHeight="1" outlineLevel="1">
      <c r="A26" s="38" t="s">
        <v>54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</row>
    <row r="27" ht="18.75" hidden="1" customHeight="1" outlineLevel="1">
      <c r="A27" s="38" t="s">
        <v>55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</row>
    <row r="28" ht="48.75" hidden="1" customHeight="1" outlineLevel="1">
      <c r="A28" s="43" t="s">
        <v>78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ht="17.25" hidden="1" customHeight="1" outlineLevel="1">
      <c r="A29" s="40" t="s">
        <v>79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</row>
    <row r="30" ht="18" hidden="1" customHeight="1" outlineLevel="1">
      <c r="A30" s="43" t="s">
        <v>80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</row>
    <row r="31" ht="16.5" hidden="1" customHeight="1" outlineLevel="1">
      <c r="A31" s="40" t="s">
        <v>81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</row>
    <row r="32" ht="17.25" customHeight="1" collapsed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</row>
    <row r="33" outlineLevel="1">
      <c r="B33" s="40" t="s">
        <v>58</v>
      </c>
      <c r="Z33" s="1" t="s">
        <v>57</v>
      </c>
      <c r="AA33" s="1" t="s">
        <v>82</v>
      </c>
    </row>
    <row r="34" outlineLevel="1">
      <c r="B34" s="1" t="s">
        <v>59</v>
      </c>
      <c r="W34" s="42"/>
    </row>
    <row r="35">
      <c r="W35" s="42"/>
      <c r="X35" s="42"/>
      <c r="Y35" s="42"/>
      <c r="Z35" s="42"/>
      <c r="AA35" s="42"/>
      <c r="AB35" s="42"/>
      <c r="AC35" s="42" t="e">
        <f>'Приложение 1'!#REF!</f>
        <v>#REF!</v>
      </c>
    </row>
  </sheetData>
  <mergeCells count="29">
    <mergeCell ref="A4:AB4"/>
    <mergeCell ref="A5:X5"/>
    <mergeCell ref="A7:AB7"/>
    <mergeCell ref="A8:AB8"/>
    <mergeCell ref="A9:AB9"/>
    <mergeCell ref="A10:A12"/>
    <mergeCell ref="B10:B12"/>
    <mergeCell ref="C10:C12"/>
    <mergeCell ref="D10:D12"/>
    <mergeCell ref="E10:F11"/>
    <mergeCell ref="G10:H11"/>
    <mergeCell ref="I10:R10"/>
    <mergeCell ref="S10:V10"/>
    <mergeCell ref="W10:AC10"/>
    <mergeCell ref="I11:M11"/>
    <mergeCell ref="N11:R11"/>
    <mergeCell ref="S11:T11"/>
    <mergeCell ref="U11:V11"/>
    <mergeCell ref="X11:Y11"/>
    <mergeCell ref="Z11:AA11"/>
    <mergeCell ref="AB11:AB12"/>
    <mergeCell ref="AC11:AC12"/>
    <mergeCell ref="A26:AB26"/>
    <mergeCell ref="A27:AB27"/>
    <mergeCell ref="A28:AB28"/>
    <mergeCell ref="A29:AB29"/>
    <mergeCell ref="A30:AB30"/>
    <mergeCell ref="A31:AB31"/>
    <mergeCell ref="A32:AB32"/>
  </mergeCells>
  <printOptions headings="0" gridLines="0"/>
  <pageMargins left="0.43307086614173229" right="0.27559055118110237" top="0.47244094488188981" bottom="0.47244094488188981" header="0.31496062992125984" footer="0.31496062992125984"/>
  <pageSetup blackAndWhite="0" cellComments="none" copies="1" draft="0" errors="displayed" firstPageNumber="2" fitToHeight="1" fitToWidth="1" horizontalDpi="600" orientation="landscape" pageOrder="downThenOver" paperSize="8" scale="70" useFirstPageNumber="0" usePrinterDefaults="1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80">
      <selection activeCell="N44" activeCellId="0" sqref="N44"/>
    </sheetView>
  </sheetViews>
  <sheetFormatPr defaultRowHeight="15" outlineLevelCol="1" outlineLevelRow="1"/>
  <cols>
    <col bestFit="1" customWidth="1" min="1" max="1" style="1" width="9.5"/>
    <col bestFit="1" customWidth="1" min="2" max="2" style="1" width="60.75"/>
    <col bestFit="1" customWidth="1" min="3" max="3" style="1" width="13.375"/>
    <col bestFit="1" customWidth="1" min="4" max="4" style="1" width="17.625"/>
    <col bestFit="1" customWidth="1" hidden="1" min="5" max="5" outlineLevel="1" style="1" width="10.25"/>
    <col bestFit="1" collapsed="1" customWidth="1" min="6" max="6" style="1" width="11.375"/>
    <col bestFit="1" customWidth="1" min="7" max="7" style="1" width="8"/>
    <col bestFit="1" customWidth="1" min="8" max="11" style="1" width="6"/>
    <col bestFit="1" customWidth="1" min="12" max="12" style="1" width="8.5"/>
    <col bestFit="1" customWidth="1" min="13" max="13" style="1" width="11.375"/>
    <col bestFit="1" customWidth="1" min="14" max="14" style="1" width="7.375"/>
    <col bestFit="1" customWidth="1" min="15" max="18" style="1" width="6"/>
    <col bestFit="1" customWidth="1" min="19" max="19" style="1" width="8"/>
    <col bestFit="1" customWidth="1" hidden="1" min="20" max="20" outlineLevel="1" style="1" width="10.75"/>
    <col bestFit="1" customWidth="1" hidden="1" min="21" max="21" outlineLevel="1" style="1" width="7.75"/>
    <col bestFit="1" customWidth="1" hidden="1" min="22" max="25" outlineLevel="1" style="1" width="6.375"/>
    <col bestFit="1" customWidth="1" hidden="1" min="26" max="26" outlineLevel="1" style="1" width="8.125"/>
    <col bestFit="1" collapsed="1" customWidth="1" min="27" max="27" style="1" width="10.75"/>
    <col bestFit="1" customWidth="1" min="28" max="28" style="1" width="8.25"/>
    <col bestFit="1" customWidth="1" min="29" max="32" style="1" width="6"/>
    <col bestFit="1" customWidth="1" min="33" max="33" style="1" width="8.625"/>
    <col bestFit="1" customWidth="1" hidden="1" min="34" max="34" outlineLevel="1" style="1" width="11.375"/>
    <col bestFit="1" customWidth="1" hidden="1" min="35" max="35" outlineLevel="1" style="1" width="7.375"/>
    <col bestFit="1" customWidth="1" hidden="1" min="36" max="39" outlineLevel="1" style="1" width="6.375"/>
    <col bestFit="1" customWidth="1" hidden="1" min="40" max="40" outlineLevel="1" style="1" width="7.5"/>
    <col bestFit="1" collapsed="1" customWidth="1" min="41" max="41" style="1" width="11.125"/>
    <col bestFit="1" customWidth="1" min="42" max="42" style="1" width="8.75"/>
    <col bestFit="1" customWidth="1" min="43" max="46" style="1" width="6"/>
    <col bestFit="1" customWidth="1" min="47" max="47" style="1" width="8.5"/>
    <col bestFit="1" customWidth="1" hidden="1" min="48" max="48" outlineLevel="1" style="1" width="11.5"/>
    <col bestFit="1" customWidth="1" hidden="1" min="49" max="49" outlineLevel="1" style="1" width="7.875"/>
    <col bestFit="1" customWidth="1" hidden="1" min="50" max="52" outlineLevel="1" style="1" width="5.75"/>
    <col bestFit="1" customWidth="1" hidden="1" min="53" max="53" outlineLevel="1" style="1" width="5.5"/>
    <col bestFit="1" customWidth="1" hidden="1" min="54" max="54" outlineLevel="1" style="1" width="8"/>
    <col bestFit="1" collapsed="1" customWidth="1" min="55" max="55" style="1" width="5.5"/>
    <col bestFit="1" customWidth="1" min="56" max="57" style="1" width="5"/>
    <col bestFit="1" customWidth="1" min="58" max="58" style="1" width="12.875"/>
    <col bestFit="1" customWidth="1" min="59" max="68" style="1" width="5"/>
    <col bestFit="1" min="69" max="16384" style="1" width="9"/>
  </cols>
  <sheetData>
    <row r="1" ht="17.25">
      <c r="AU1" s="2" t="s">
        <v>0</v>
      </c>
    </row>
    <row r="2" ht="17.25">
      <c r="AU2" s="3" t="s">
        <v>1</v>
      </c>
    </row>
    <row r="3" ht="17.25">
      <c r="AU3" s="3"/>
    </row>
    <row r="4" ht="18.75">
      <c r="A4" s="57" t="s">
        <v>83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</row>
    <row r="5" ht="18.75">
      <c r="A5" s="58" t="s">
        <v>84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</row>
    <row r="6" ht="10.5" customHeight="1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</row>
    <row r="7" ht="17.25">
      <c r="A7" s="7" t="s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</row>
    <row r="8">
      <c r="A8" s="9" t="s">
        <v>85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</row>
    <row r="9" ht="10.5" customHeight="1">
      <c r="A9" s="59"/>
      <c r="B9" s="59"/>
      <c r="C9" s="59"/>
      <c r="D9" s="59"/>
      <c r="E9" s="59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</row>
    <row r="10" ht="31.5" customHeight="1">
      <c r="A10" s="62" t="s">
        <v>6</v>
      </c>
      <c r="B10" s="62" t="s">
        <v>61</v>
      </c>
      <c r="C10" s="62" t="s">
        <v>8</v>
      </c>
      <c r="D10" s="63" t="s">
        <v>86</v>
      </c>
      <c r="E10" s="63"/>
      <c r="F10" s="64" t="s">
        <v>87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5"/>
      <c r="BD10" s="65"/>
      <c r="BE10" s="65"/>
      <c r="BF10" s="65"/>
    </row>
    <row r="11" ht="44.25" customHeight="1">
      <c r="A11" s="66"/>
      <c r="B11" s="66"/>
      <c r="C11" s="66"/>
      <c r="D11" s="63"/>
      <c r="E11" s="63"/>
      <c r="F11" s="67" t="s">
        <v>67</v>
      </c>
      <c r="G11" s="67"/>
      <c r="H11" s="67"/>
      <c r="I11" s="67"/>
      <c r="J11" s="67"/>
      <c r="K11" s="67"/>
      <c r="L11" s="68"/>
      <c r="M11" s="69" t="s">
        <v>88</v>
      </c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1"/>
      <c r="AA11" s="72" t="s">
        <v>69</v>
      </c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8"/>
      <c r="AO11" s="63" t="s">
        <v>89</v>
      </c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</row>
    <row r="12" ht="55.5" customHeight="1">
      <c r="A12" s="66"/>
      <c r="B12" s="66"/>
      <c r="C12" s="66"/>
      <c r="D12" s="63"/>
      <c r="E12" s="63"/>
      <c r="F12" s="67" t="s">
        <v>15</v>
      </c>
      <c r="G12" s="67"/>
      <c r="H12" s="67"/>
      <c r="I12" s="67"/>
      <c r="J12" s="67"/>
      <c r="K12" s="67"/>
      <c r="L12" s="68"/>
      <c r="M12" s="67" t="s">
        <v>15</v>
      </c>
      <c r="N12" s="67"/>
      <c r="O12" s="67"/>
      <c r="P12" s="67"/>
      <c r="Q12" s="67"/>
      <c r="R12" s="67"/>
      <c r="S12" s="68"/>
      <c r="T12" s="72" t="s">
        <v>16</v>
      </c>
      <c r="U12" s="67"/>
      <c r="V12" s="67"/>
      <c r="W12" s="67"/>
      <c r="X12" s="67"/>
      <c r="Y12" s="67"/>
      <c r="Z12" s="67"/>
      <c r="AA12" s="72" t="s">
        <v>15</v>
      </c>
      <c r="AB12" s="67"/>
      <c r="AC12" s="67"/>
      <c r="AD12" s="67"/>
      <c r="AE12" s="67"/>
      <c r="AF12" s="67"/>
      <c r="AG12" s="68"/>
      <c r="AH12" s="72" t="s">
        <v>16</v>
      </c>
      <c r="AI12" s="67"/>
      <c r="AJ12" s="67"/>
      <c r="AK12" s="67"/>
      <c r="AL12" s="67"/>
      <c r="AM12" s="67"/>
      <c r="AN12" s="67"/>
      <c r="AO12" s="72" t="s">
        <v>15</v>
      </c>
      <c r="AP12" s="67"/>
      <c r="AQ12" s="67"/>
      <c r="AR12" s="67"/>
      <c r="AS12" s="67"/>
      <c r="AT12" s="67"/>
      <c r="AU12" s="68"/>
      <c r="AV12" s="73" t="s">
        <v>16</v>
      </c>
      <c r="AW12" s="73"/>
      <c r="AX12" s="73"/>
      <c r="AY12" s="73"/>
      <c r="AZ12" s="73"/>
      <c r="BA12" s="73"/>
      <c r="BB12" s="73"/>
    </row>
    <row r="13" ht="37.5" customHeight="1">
      <c r="A13" s="66"/>
      <c r="B13" s="66"/>
      <c r="C13" s="66"/>
      <c r="D13" s="62" t="s">
        <v>24</v>
      </c>
      <c r="E13" s="62" t="s">
        <v>16</v>
      </c>
      <c r="F13" s="63" t="s">
        <v>90</v>
      </c>
      <c r="G13" s="72" t="s">
        <v>91</v>
      </c>
      <c r="H13" s="67"/>
      <c r="I13" s="67"/>
      <c r="J13" s="67"/>
      <c r="K13" s="67"/>
      <c r="L13" s="68"/>
      <c r="M13" s="63" t="s">
        <v>90</v>
      </c>
      <c r="N13" s="72" t="s">
        <v>91</v>
      </c>
      <c r="O13" s="67"/>
      <c r="P13" s="67"/>
      <c r="Q13" s="67"/>
      <c r="R13" s="67"/>
      <c r="S13" s="68"/>
      <c r="T13" s="63" t="s">
        <v>90</v>
      </c>
      <c r="U13" s="72" t="s">
        <v>91</v>
      </c>
      <c r="V13" s="67"/>
      <c r="W13" s="67"/>
      <c r="X13" s="67"/>
      <c r="Y13" s="67"/>
      <c r="Z13" s="68"/>
      <c r="AA13" s="63" t="s">
        <v>90</v>
      </c>
      <c r="AB13" s="72" t="s">
        <v>91</v>
      </c>
      <c r="AC13" s="67"/>
      <c r="AD13" s="67"/>
      <c r="AE13" s="67"/>
      <c r="AF13" s="67"/>
      <c r="AG13" s="68"/>
      <c r="AH13" s="63" t="s">
        <v>90</v>
      </c>
      <c r="AI13" s="72" t="s">
        <v>91</v>
      </c>
      <c r="AJ13" s="67"/>
      <c r="AK13" s="67"/>
      <c r="AL13" s="67"/>
      <c r="AM13" s="67"/>
      <c r="AN13" s="68"/>
      <c r="AO13" s="63" t="s">
        <v>90</v>
      </c>
      <c r="AP13" s="72" t="s">
        <v>91</v>
      </c>
      <c r="AQ13" s="67"/>
      <c r="AR13" s="67"/>
      <c r="AS13" s="67"/>
      <c r="AT13" s="67"/>
      <c r="AU13" s="68"/>
      <c r="AV13" s="63" t="s">
        <v>90</v>
      </c>
      <c r="AW13" s="72" t="s">
        <v>91</v>
      </c>
      <c r="AX13" s="67"/>
      <c r="AY13" s="67"/>
      <c r="AZ13" s="67"/>
      <c r="BA13" s="67"/>
      <c r="BB13" s="68"/>
    </row>
    <row r="14" ht="66" customHeight="1">
      <c r="A14" s="74"/>
      <c r="B14" s="74"/>
      <c r="C14" s="74"/>
      <c r="D14" s="74"/>
      <c r="E14" s="74"/>
      <c r="F14" s="12" t="s">
        <v>92</v>
      </c>
      <c r="G14" s="12" t="s">
        <v>92</v>
      </c>
      <c r="H14" s="75" t="s">
        <v>93</v>
      </c>
      <c r="I14" s="75" t="s">
        <v>94</v>
      </c>
      <c r="J14" s="75" t="s">
        <v>95</v>
      </c>
      <c r="K14" s="75" t="s">
        <v>96</v>
      </c>
      <c r="L14" s="75" t="s">
        <v>97</v>
      </c>
      <c r="M14" s="12" t="s">
        <v>92</v>
      </c>
      <c r="N14" s="12" t="s">
        <v>92</v>
      </c>
      <c r="O14" s="75" t="s">
        <v>93</v>
      </c>
      <c r="P14" s="75" t="s">
        <v>94</v>
      </c>
      <c r="Q14" s="75" t="s">
        <v>95</v>
      </c>
      <c r="R14" s="75" t="s">
        <v>96</v>
      </c>
      <c r="S14" s="75" t="s">
        <v>97</v>
      </c>
      <c r="T14" s="12" t="s">
        <v>92</v>
      </c>
      <c r="U14" s="12" t="s">
        <v>92</v>
      </c>
      <c r="V14" s="75" t="s">
        <v>93</v>
      </c>
      <c r="W14" s="75" t="s">
        <v>94</v>
      </c>
      <c r="X14" s="75" t="s">
        <v>95</v>
      </c>
      <c r="Y14" s="75" t="s">
        <v>96</v>
      </c>
      <c r="Z14" s="75" t="s">
        <v>97</v>
      </c>
      <c r="AA14" s="12" t="s">
        <v>92</v>
      </c>
      <c r="AB14" s="12" t="s">
        <v>92</v>
      </c>
      <c r="AC14" s="75" t="s">
        <v>93</v>
      </c>
      <c r="AD14" s="75" t="s">
        <v>94</v>
      </c>
      <c r="AE14" s="75" t="s">
        <v>95</v>
      </c>
      <c r="AF14" s="75" t="s">
        <v>96</v>
      </c>
      <c r="AG14" s="75" t="s">
        <v>97</v>
      </c>
      <c r="AH14" s="12" t="s">
        <v>92</v>
      </c>
      <c r="AI14" s="12" t="s">
        <v>92</v>
      </c>
      <c r="AJ14" s="75" t="s">
        <v>93</v>
      </c>
      <c r="AK14" s="75" t="s">
        <v>94</v>
      </c>
      <c r="AL14" s="75" t="s">
        <v>95</v>
      </c>
      <c r="AM14" s="75" t="s">
        <v>96</v>
      </c>
      <c r="AN14" s="75" t="s">
        <v>97</v>
      </c>
      <c r="AO14" s="12" t="s">
        <v>92</v>
      </c>
      <c r="AP14" s="12" t="s">
        <v>92</v>
      </c>
      <c r="AQ14" s="75" t="s">
        <v>93</v>
      </c>
      <c r="AR14" s="75" t="s">
        <v>94</v>
      </c>
      <c r="AS14" s="75" t="s">
        <v>95</v>
      </c>
      <c r="AT14" s="75" t="s">
        <v>96</v>
      </c>
      <c r="AU14" s="75" t="s">
        <v>97</v>
      </c>
      <c r="AV14" s="12" t="s">
        <v>92</v>
      </c>
      <c r="AW14" s="12" t="s">
        <v>92</v>
      </c>
      <c r="AX14" s="75" t="s">
        <v>93</v>
      </c>
      <c r="AY14" s="75" t="s">
        <v>94</v>
      </c>
      <c r="AZ14" s="75" t="s">
        <v>95</v>
      </c>
      <c r="BA14" s="75" t="s">
        <v>96</v>
      </c>
      <c r="BB14" s="75" t="s">
        <v>97</v>
      </c>
    </row>
    <row r="15">
      <c r="A15" s="73">
        <v>1</v>
      </c>
      <c r="B15" s="73">
        <f>A15+1</f>
        <v>2</v>
      </c>
      <c r="C15" s="73">
        <f t="shared" ref="C15:BB15" si="25">B15+1</f>
        <v>3</v>
      </c>
      <c r="D15" s="73">
        <f t="shared" si="25"/>
        <v>4</v>
      </c>
      <c r="E15" s="73">
        <f t="shared" si="25"/>
        <v>5</v>
      </c>
      <c r="F15" s="73">
        <f t="shared" si="25"/>
        <v>6</v>
      </c>
      <c r="G15" s="73">
        <f t="shared" si="25"/>
        <v>7</v>
      </c>
      <c r="H15" s="73">
        <f t="shared" si="25"/>
        <v>8</v>
      </c>
      <c r="I15" s="73">
        <f t="shared" si="25"/>
        <v>9</v>
      </c>
      <c r="J15" s="73">
        <f t="shared" si="25"/>
        <v>10</v>
      </c>
      <c r="K15" s="73">
        <f t="shared" si="25"/>
        <v>11</v>
      </c>
      <c r="L15" s="73">
        <f t="shared" si="25"/>
        <v>12</v>
      </c>
      <c r="M15" s="73">
        <f t="shared" si="25"/>
        <v>13</v>
      </c>
      <c r="N15" s="73">
        <f t="shared" si="25"/>
        <v>14</v>
      </c>
      <c r="O15" s="73">
        <f t="shared" si="25"/>
        <v>15</v>
      </c>
      <c r="P15" s="73">
        <f t="shared" si="25"/>
        <v>16</v>
      </c>
      <c r="Q15" s="73">
        <f t="shared" si="25"/>
        <v>17</v>
      </c>
      <c r="R15" s="73">
        <f t="shared" si="25"/>
        <v>18</v>
      </c>
      <c r="S15" s="73">
        <f t="shared" si="25"/>
        <v>19</v>
      </c>
      <c r="T15" s="73">
        <f t="shared" si="25"/>
        <v>20</v>
      </c>
      <c r="U15" s="73">
        <f t="shared" si="25"/>
        <v>21</v>
      </c>
      <c r="V15" s="73">
        <f t="shared" si="25"/>
        <v>22</v>
      </c>
      <c r="W15" s="73">
        <f t="shared" si="25"/>
        <v>23</v>
      </c>
      <c r="X15" s="73">
        <f t="shared" si="25"/>
        <v>24</v>
      </c>
      <c r="Y15" s="73">
        <f t="shared" si="25"/>
        <v>25</v>
      </c>
      <c r="Z15" s="73">
        <f t="shared" si="25"/>
        <v>26</v>
      </c>
      <c r="AA15" s="73">
        <f t="shared" si="25"/>
        <v>27</v>
      </c>
      <c r="AB15" s="73">
        <f t="shared" si="25"/>
        <v>28</v>
      </c>
      <c r="AC15" s="73">
        <f t="shared" si="25"/>
        <v>29</v>
      </c>
      <c r="AD15" s="73">
        <f t="shared" si="25"/>
        <v>30</v>
      </c>
      <c r="AE15" s="73">
        <f t="shared" si="25"/>
        <v>31</v>
      </c>
      <c r="AF15" s="73">
        <f t="shared" si="25"/>
        <v>32</v>
      </c>
      <c r="AG15" s="73">
        <f t="shared" si="25"/>
        <v>33</v>
      </c>
      <c r="AH15" s="73">
        <f t="shared" si="25"/>
        <v>34</v>
      </c>
      <c r="AI15" s="73">
        <f t="shared" si="25"/>
        <v>35</v>
      </c>
      <c r="AJ15" s="73">
        <f t="shared" si="25"/>
        <v>36</v>
      </c>
      <c r="AK15" s="73">
        <f t="shared" si="25"/>
        <v>37</v>
      </c>
      <c r="AL15" s="73">
        <f t="shared" si="25"/>
        <v>38</v>
      </c>
      <c r="AM15" s="73">
        <f t="shared" si="25"/>
        <v>39</v>
      </c>
      <c r="AN15" s="73">
        <f t="shared" si="25"/>
        <v>40</v>
      </c>
      <c r="AO15" s="73">
        <f t="shared" si="25"/>
        <v>41</v>
      </c>
      <c r="AP15" s="73">
        <f t="shared" si="25"/>
        <v>42</v>
      </c>
      <c r="AQ15" s="73">
        <f t="shared" si="25"/>
        <v>43</v>
      </c>
      <c r="AR15" s="73">
        <f t="shared" si="25"/>
        <v>44</v>
      </c>
      <c r="AS15" s="73">
        <f t="shared" si="25"/>
        <v>45</v>
      </c>
      <c r="AT15" s="73">
        <f t="shared" si="25"/>
        <v>46</v>
      </c>
      <c r="AU15" s="73">
        <f t="shared" si="25"/>
        <v>47</v>
      </c>
      <c r="AV15" s="73">
        <f t="shared" si="25"/>
        <v>48</v>
      </c>
      <c r="AW15" s="73">
        <f t="shared" si="25"/>
        <v>49</v>
      </c>
      <c r="AX15" s="73">
        <f t="shared" si="25"/>
        <v>50</v>
      </c>
      <c r="AY15" s="73">
        <f t="shared" si="25"/>
        <v>51</v>
      </c>
      <c r="AZ15" s="73">
        <f t="shared" si="25"/>
        <v>52</v>
      </c>
      <c r="BA15" s="73">
        <f t="shared" si="25"/>
        <v>53</v>
      </c>
      <c r="BB15" s="73">
        <f t="shared" si="25"/>
        <v>54</v>
      </c>
    </row>
    <row r="16" s="50" customFormat="1" ht="18" customHeight="1">
      <c r="A16" s="76">
        <f>'Приложение 1'!A14</f>
        <v>1</v>
      </c>
      <c r="B16" s="77" t="str">
        <f>'Приложение 1'!B14</f>
        <v xml:space="preserve">Приобретение ИТ-имущества</v>
      </c>
      <c r="C16" s="76"/>
      <c r="D16" s="78">
        <f>SUM(D17:D17)</f>
        <v>0</v>
      </c>
      <c r="E16" s="78">
        <f>SUM(E17:E17)</f>
        <v>0</v>
      </c>
      <c r="F16" s="78">
        <f>SUM(F17:F17)</f>
        <v>0</v>
      </c>
      <c r="G16" s="78">
        <f>SUM(G17:G17)</f>
        <v>0</v>
      </c>
      <c r="H16" s="79"/>
      <c r="I16" s="79"/>
      <c r="J16" s="79"/>
      <c r="K16" s="79"/>
      <c r="L16" s="78">
        <f>SUM(L17:L17)</f>
        <v>0</v>
      </c>
      <c r="M16" s="78">
        <f>SUM(M17:M17)</f>
        <v>0</v>
      </c>
      <c r="N16" s="78">
        <f>SUM(N17:N17)</f>
        <v>0</v>
      </c>
      <c r="O16" s="79"/>
      <c r="P16" s="79"/>
      <c r="Q16" s="79"/>
      <c r="R16" s="79"/>
      <c r="S16" s="78">
        <f>SUM(S17:S17)</f>
        <v>0</v>
      </c>
      <c r="T16" s="78">
        <f>SUM(T17:T17)</f>
        <v>0</v>
      </c>
      <c r="U16" s="78">
        <f>SUM(U17:U17)</f>
        <v>0</v>
      </c>
      <c r="V16" s="79"/>
      <c r="W16" s="79"/>
      <c r="X16" s="79"/>
      <c r="Y16" s="79"/>
      <c r="Z16" s="78">
        <f>SUM(Z17:Z17)</f>
        <v>0</v>
      </c>
      <c r="AA16" s="78">
        <f>SUM(AA17:AA17)</f>
        <v>0</v>
      </c>
      <c r="AB16" s="78">
        <f>SUM(AB17:AB17)</f>
        <v>0</v>
      </c>
      <c r="AC16" s="79"/>
      <c r="AD16" s="79"/>
      <c r="AE16" s="79"/>
      <c r="AF16" s="79"/>
      <c r="AG16" s="78">
        <f>SUM(AG17:AG17)</f>
        <v>0</v>
      </c>
      <c r="AH16" s="78">
        <f>SUM(AH17:AH17)</f>
        <v>0</v>
      </c>
      <c r="AI16" s="78">
        <f>SUM(AI17:AI17)</f>
        <v>0</v>
      </c>
      <c r="AJ16" s="79"/>
      <c r="AK16" s="79"/>
      <c r="AL16" s="79"/>
      <c r="AM16" s="79"/>
      <c r="AN16" s="78">
        <f>SUM(AN17:AN17)</f>
        <v>0</v>
      </c>
      <c r="AO16" s="78">
        <f>SUM(AO17:AO17)</f>
        <v>0</v>
      </c>
      <c r="AP16" s="78">
        <f>SUM(AP17:AP17)</f>
        <v>0</v>
      </c>
      <c r="AQ16" s="79"/>
      <c r="AR16" s="79"/>
      <c r="AS16" s="79"/>
      <c r="AT16" s="79"/>
      <c r="AU16" s="78">
        <f>SUM(AU17:AU17)</f>
        <v>0</v>
      </c>
      <c r="AV16" s="78">
        <f>SUM(AV17:AV17)</f>
        <v>0</v>
      </c>
      <c r="AW16" s="78">
        <f>SUM(AW17:AW17)</f>
        <v>0</v>
      </c>
      <c r="AX16" s="79"/>
      <c r="AY16" s="79"/>
      <c r="AZ16" s="79"/>
      <c r="BA16" s="79"/>
      <c r="BB16" s="78">
        <f>SUM(BB17:BB17)</f>
        <v>0</v>
      </c>
    </row>
    <row r="17" ht="11.25" customHeight="1">
      <c r="A17" s="80"/>
      <c r="B17" s="81"/>
      <c r="C17" s="80"/>
      <c r="D17" s="82"/>
      <c r="E17" s="82"/>
      <c r="F17" s="83"/>
      <c r="G17" s="82"/>
      <c r="H17" s="83"/>
      <c r="I17" s="83"/>
      <c r="J17" s="83"/>
      <c r="K17" s="83"/>
      <c r="L17" s="82"/>
      <c r="M17" s="83"/>
      <c r="N17" s="82"/>
      <c r="O17" s="83"/>
      <c r="P17" s="83"/>
      <c r="Q17" s="83"/>
      <c r="R17" s="83"/>
      <c r="S17" s="82"/>
      <c r="T17" s="83"/>
      <c r="U17" s="82"/>
      <c r="V17" s="83"/>
      <c r="W17" s="83"/>
      <c r="X17" s="83"/>
      <c r="Y17" s="83"/>
      <c r="Z17" s="82"/>
      <c r="AA17" s="83"/>
      <c r="AB17" s="82"/>
      <c r="AC17" s="83"/>
      <c r="AD17" s="83"/>
      <c r="AE17" s="83"/>
      <c r="AF17" s="83"/>
      <c r="AG17" s="82"/>
      <c r="AH17" s="83"/>
      <c r="AI17" s="82"/>
      <c r="AJ17" s="83"/>
      <c r="AK17" s="83"/>
      <c r="AL17" s="83"/>
      <c r="AM17" s="83"/>
      <c r="AN17" s="82"/>
      <c r="AO17" s="82"/>
      <c r="AP17" s="82"/>
      <c r="AQ17" s="83"/>
      <c r="AR17" s="83"/>
      <c r="AS17" s="83"/>
      <c r="AT17" s="83"/>
      <c r="AU17" s="82"/>
      <c r="AV17" s="83"/>
      <c r="AW17" s="82"/>
      <c r="AX17" s="83"/>
      <c r="AY17" s="83"/>
      <c r="AZ17" s="83"/>
      <c r="BA17" s="83"/>
      <c r="BB17" s="82"/>
    </row>
    <row r="18" s="50" customFormat="1">
      <c r="A18" s="76">
        <f>'Приложение 1'!A16</f>
        <v>2</v>
      </c>
      <c r="B18" s="77" t="str">
        <f>'Приложение 1'!B16</f>
        <v xml:space="preserve">Оснащение интеллектуальной системой учета</v>
      </c>
      <c r="C18" s="76"/>
      <c r="D18" s="78">
        <f>SUM(D19:D19)</f>
        <v>741.13750000000005</v>
      </c>
      <c r="E18" s="78">
        <f>SUM(E19:E19)</f>
        <v>0</v>
      </c>
      <c r="F18" s="78">
        <f>SUM(F19:F19)</f>
        <v>0</v>
      </c>
      <c r="G18" s="78">
        <f>SUM(G19:G19)</f>
        <v>148.22749999999999</v>
      </c>
      <c r="H18" s="79"/>
      <c r="I18" s="79"/>
      <c r="J18" s="79"/>
      <c r="K18" s="79"/>
      <c r="L18" s="78">
        <f>SUM(L19:L19)</f>
        <v>148.22749999999999</v>
      </c>
      <c r="M18" s="78">
        <f>SUM(M19:M19)</f>
        <v>0</v>
      </c>
      <c r="N18" s="78">
        <f>SUM(N19:N19)</f>
        <v>247.00023400000003</v>
      </c>
      <c r="O18" s="79"/>
      <c r="P18" s="79"/>
      <c r="Q18" s="79"/>
      <c r="R18" s="79"/>
      <c r="S18" s="78">
        <f>SUM(S19:S19)</f>
        <v>247.00023400000003</v>
      </c>
      <c r="T18" s="78">
        <f>SUM(T19:T19)</f>
        <v>0</v>
      </c>
      <c r="U18" s="78">
        <f>SUM(U19:U19)</f>
        <v>0</v>
      </c>
      <c r="V18" s="79"/>
      <c r="W18" s="79"/>
      <c r="X18" s="79"/>
      <c r="Y18" s="79"/>
      <c r="Z18" s="78">
        <f>SUM(Z19:Z19)</f>
        <v>0</v>
      </c>
      <c r="AA18" s="78">
        <f>SUM(AA19:AA19)</f>
        <v>0</v>
      </c>
      <c r="AB18" s="78">
        <f>SUM(AB19:AB19)</f>
        <v>345.90976599999999</v>
      </c>
      <c r="AC18" s="79"/>
      <c r="AD18" s="79"/>
      <c r="AE18" s="79"/>
      <c r="AF18" s="79"/>
      <c r="AG18" s="78">
        <f>SUM(AG19:AG19)</f>
        <v>345.90976599999999</v>
      </c>
      <c r="AH18" s="78">
        <f>SUM(AH19:AH19)</f>
        <v>0</v>
      </c>
      <c r="AI18" s="78">
        <f>SUM(AI19:AI19)</f>
        <v>0</v>
      </c>
      <c r="AJ18" s="79"/>
      <c r="AK18" s="79"/>
      <c r="AL18" s="79"/>
      <c r="AM18" s="79"/>
      <c r="AN18" s="78">
        <f>SUM(AN19:AN19)</f>
        <v>0</v>
      </c>
      <c r="AO18" s="78">
        <f>SUM(AO19:AO19)</f>
        <v>0</v>
      </c>
      <c r="AP18" s="78">
        <f>SUM(AP19:AP19)</f>
        <v>741.13750000000005</v>
      </c>
      <c r="AQ18" s="79"/>
      <c r="AR18" s="79"/>
      <c r="AS18" s="79"/>
      <c r="AT18" s="79"/>
      <c r="AU18" s="78">
        <f>SUM(AU19:AU19)</f>
        <v>741.13750000000005</v>
      </c>
      <c r="AV18" s="78">
        <f>SUM(AV19:AV19)</f>
        <v>0</v>
      </c>
      <c r="AW18" s="78">
        <f>SUM(AW19:AW19)</f>
        <v>148.22749999999999</v>
      </c>
      <c r="AX18" s="79"/>
      <c r="AY18" s="79"/>
      <c r="AZ18" s="79"/>
      <c r="BA18" s="79"/>
      <c r="BB18" s="78">
        <f>SUM(BB19:BB19)</f>
        <v>0</v>
      </c>
    </row>
    <row r="19" ht="30">
      <c r="A19" s="80" t="str">
        <f>'Приложение 1'!A17</f>
        <v>2.1.</v>
      </c>
      <c r="B19" s="81" t="str">
        <f>'Приложение 1'!B17</f>
        <v xml:space="preserve">Оборудование многоквартирных жилых домов интеллектуальной системой учета </v>
      </c>
      <c r="C19" s="80" t="str">
        <f>'Приложение 1'!C17</f>
        <v>N_D01</v>
      </c>
      <c r="D19" s="82">
        <f>'Приложение 2'!I17</f>
        <v>741.13750000000005</v>
      </c>
      <c r="E19" s="82">
        <f>'Приложение 2'!N17</f>
        <v>0</v>
      </c>
      <c r="F19" s="83"/>
      <c r="G19" s="82">
        <f>'Приложение 2'!W17</f>
        <v>148.22749999999999</v>
      </c>
      <c r="H19" s="83"/>
      <c r="I19" s="83"/>
      <c r="J19" s="83"/>
      <c r="K19" s="83"/>
      <c r="L19" s="82">
        <f>G19</f>
        <v>148.22749999999999</v>
      </c>
      <c r="M19" s="83"/>
      <c r="N19" s="82">
        <f>'Приложение 2'!X17</f>
        <v>247.00023400000003</v>
      </c>
      <c r="O19" s="83"/>
      <c r="P19" s="83"/>
      <c r="Q19" s="83"/>
      <c r="R19" s="83"/>
      <c r="S19" s="82">
        <f>N19</f>
        <v>247.00023400000003</v>
      </c>
      <c r="T19" s="83"/>
      <c r="U19" s="82">
        <f>'Приложение 2'!Y17</f>
        <v>0</v>
      </c>
      <c r="V19" s="83"/>
      <c r="W19" s="83"/>
      <c r="X19" s="83"/>
      <c r="Y19" s="83"/>
      <c r="Z19" s="82">
        <f>U19</f>
        <v>0</v>
      </c>
      <c r="AA19" s="83"/>
      <c r="AB19" s="82">
        <f>'Приложение 2'!Z17</f>
        <v>345.90976599999999</v>
      </c>
      <c r="AC19" s="83"/>
      <c r="AD19" s="83"/>
      <c r="AE19" s="83"/>
      <c r="AF19" s="83"/>
      <c r="AG19" s="82">
        <f>AB19</f>
        <v>345.90976599999999</v>
      </c>
      <c r="AH19" s="83"/>
      <c r="AI19" s="82">
        <f>'Приложение 2'!AA17</f>
        <v>0</v>
      </c>
      <c r="AJ19" s="83"/>
      <c r="AK19" s="83"/>
      <c r="AL19" s="83"/>
      <c r="AM19" s="83"/>
      <c r="AN19" s="82">
        <f>AI19</f>
        <v>0</v>
      </c>
      <c r="AO19" s="82">
        <f>AA19+M19+F19</f>
        <v>0</v>
      </c>
      <c r="AP19" s="82">
        <f>AB19+N19+G19</f>
        <v>741.13750000000005</v>
      </c>
      <c r="AQ19" s="83"/>
      <c r="AR19" s="83"/>
      <c r="AS19" s="83"/>
      <c r="AT19" s="83"/>
      <c r="AU19" s="82">
        <f>AP19</f>
        <v>741.13750000000005</v>
      </c>
      <c r="AV19" s="83"/>
      <c r="AW19" s="82">
        <f>AI19+U19+G19</f>
        <v>148.22749999999999</v>
      </c>
      <c r="AX19" s="83"/>
      <c r="AY19" s="83"/>
      <c r="AZ19" s="83"/>
      <c r="BA19" s="83"/>
      <c r="BB19" s="82"/>
    </row>
    <row r="20" ht="6.75" customHeight="1">
      <c r="A20" s="80"/>
      <c r="B20" s="81"/>
      <c r="C20" s="80"/>
      <c r="D20" s="82"/>
      <c r="E20" s="82"/>
      <c r="F20" s="83"/>
      <c r="G20" s="82"/>
      <c r="H20" s="83"/>
      <c r="I20" s="83"/>
      <c r="J20" s="83"/>
      <c r="K20" s="83"/>
      <c r="L20" s="82"/>
      <c r="M20" s="83"/>
      <c r="N20" s="82"/>
      <c r="O20" s="83"/>
      <c r="P20" s="83"/>
      <c r="Q20" s="83"/>
      <c r="R20" s="83"/>
      <c r="S20" s="82"/>
      <c r="T20" s="83"/>
      <c r="U20" s="82"/>
      <c r="V20" s="83"/>
      <c r="W20" s="83"/>
      <c r="X20" s="83"/>
      <c r="Y20" s="83"/>
      <c r="Z20" s="82"/>
      <c r="AA20" s="83"/>
      <c r="AB20" s="82"/>
      <c r="AC20" s="83"/>
      <c r="AD20" s="83"/>
      <c r="AE20" s="83"/>
      <c r="AF20" s="83"/>
      <c r="AG20" s="82"/>
      <c r="AH20" s="83"/>
      <c r="AI20" s="82"/>
      <c r="AJ20" s="83"/>
      <c r="AK20" s="83"/>
      <c r="AL20" s="83"/>
      <c r="AM20" s="83"/>
      <c r="AN20" s="82"/>
      <c r="AO20" s="82"/>
      <c r="AP20" s="82"/>
      <c r="AQ20" s="83"/>
      <c r="AR20" s="83"/>
      <c r="AS20" s="83"/>
      <c r="AT20" s="83"/>
      <c r="AU20" s="82"/>
      <c r="AV20" s="83"/>
      <c r="AW20" s="82"/>
      <c r="AX20" s="83"/>
      <c r="AY20" s="83"/>
      <c r="AZ20" s="83"/>
      <c r="BA20" s="83"/>
      <c r="BB20" s="82"/>
    </row>
    <row r="21" s="50" customFormat="1" outlineLevel="1">
      <c r="A21" s="76">
        <f>'Приложение 1'!A19</f>
        <v>3</v>
      </c>
      <c r="B21" s="77" t="str">
        <f>'Приложение 1'!B19</f>
        <v xml:space="preserve">Иные проекты</v>
      </c>
      <c r="C21" s="76"/>
      <c r="D21" s="78">
        <f>SUM(D22:D25)</f>
        <v>41.810833333333335</v>
      </c>
      <c r="E21" s="78">
        <f>SUM(E22:E25)</f>
        <v>0</v>
      </c>
      <c r="F21" s="78">
        <f>SUM(F22:F25)</f>
        <v>0</v>
      </c>
      <c r="G21" s="78">
        <f>SUM(G22:G25)</f>
        <v>41.810833333333335</v>
      </c>
      <c r="H21" s="79"/>
      <c r="I21" s="79"/>
      <c r="J21" s="79"/>
      <c r="K21" s="79"/>
      <c r="L21" s="78">
        <f>SUM(L22:L25)</f>
        <v>41.810833333333335</v>
      </c>
      <c r="M21" s="78">
        <f>SUM(M22:M25)</f>
        <v>0</v>
      </c>
      <c r="N21" s="78">
        <f>SUM(N22:N25)</f>
        <v>0</v>
      </c>
      <c r="O21" s="79"/>
      <c r="P21" s="79"/>
      <c r="Q21" s="79"/>
      <c r="R21" s="79"/>
      <c r="S21" s="78">
        <f>SUM(S22:S25)</f>
        <v>0</v>
      </c>
      <c r="T21" s="78">
        <f>SUM(T22:T25)</f>
        <v>0</v>
      </c>
      <c r="U21" s="78">
        <f>SUM(U22:U25)</f>
        <v>0</v>
      </c>
      <c r="V21" s="79"/>
      <c r="W21" s="79"/>
      <c r="X21" s="79"/>
      <c r="Y21" s="79"/>
      <c r="Z21" s="78">
        <f>SUM(Z22:Z25)</f>
        <v>0</v>
      </c>
      <c r="AA21" s="78">
        <f>SUM(AA22:AA25)</f>
        <v>0</v>
      </c>
      <c r="AB21" s="78">
        <f>SUM(AB22:AB25)</f>
        <v>0</v>
      </c>
      <c r="AC21" s="79"/>
      <c r="AD21" s="79"/>
      <c r="AE21" s="79"/>
      <c r="AF21" s="79"/>
      <c r="AG21" s="78">
        <f>SUM(AG22:AG25)</f>
        <v>0</v>
      </c>
      <c r="AH21" s="78">
        <f>SUM(AH22:AH25)</f>
        <v>0</v>
      </c>
      <c r="AI21" s="78">
        <f>SUM(AI22:AI25)</f>
        <v>0</v>
      </c>
      <c r="AJ21" s="79"/>
      <c r="AK21" s="79"/>
      <c r="AL21" s="79"/>
      <c r="AM21" s="79"/>
      <c r="AN21" s="78">
        <f>SUM(AN22:AN25)</f>
        <v>0</v>
      </c>
      <c r="AO21" s="78">
        <f>SUM(AO22:AO25)</f>
        <v>0</v>
      </c>
      <c r="AP21" s="78">
        <f>SUM(AP22:AP25)</f>
        <v>41.810833333333335</v>
      </c>
      <c r="AQ21" s="79"/>
      <c r="AR21" s="79"/>
      <c r="AS21" s="79"/>
      <c r="AT21" s="79"/>
      <c r="AU21" s="78">
        <f>SUM(AU22:AU25)</f>
        <v>41.810833333333335</v>
      </c>
      <c r="AV21" s="78">
        <f>SUM(AV22:AV25)</f>
        <v>0</v>
      </c>
      <c r="AW21" s="78">
        <f>SUM(AW22:AW25)</f>
        <v>5.0391666666666666</v>
      </c>
      <c r="AX21" s="79"/>
      <c r="AY21" s="79"/>
      <c r="AZ21" s="79"/>
      <c r="BA21" s="79"/>
      <c r="BB21" s="78">
        <f>SUM(BB22:BB25)</f>
        <v>5.0391666666666666</v>
      </c>
    </row>
    <row r="22" outlineLevel="1">
      <c r="A22" s="80" t="str">
        <f>'Приложение 1'!A20</f>
        <v>3.1.</v>
      </c>
      <c r="B22" s="81" t="str">
        <f>'Приложение 1'!B20</f>
        <v xml:space="preserve">Быстровозводимые центры обслуживания клиентов</v>
      </c>
      <c r="C22" s="80" t="str">
        <f>'Приложение 1'!C20</f>
        <v>N_D02</v>
      </c>
      <c r="D22" s="82">
        <f>'Приложение 2'!I20</f>
        <v>17.056666666666668</v>
      </c>
      <c r="E22" s="82">
        <f>'Приложение 2'!N20</f>
        <v>0</v>
      </c>
      <c r="F22" s="83"/>
      <c r="G22" s="82">
        <f>'Приложение 2'!W20</f>
        <v>17.056666666666668</v>
      </c>
      <c r="H22" s="83"/>
      <c r="I22" s="83"/>
      <c r="J22" s="83"/>
      <c r="K22" s="83"/>
      <c r="L22" s="82">
        <f t="shared" ref="L22:L25" si="26">G22</f>
        <v>17.056666666666668</v>
      </c>
      <c r="M22" s="83"/>
      <c r="N22" s="82">
        <f>'Приложение 2'!X20</f>
        <v>0</v>
      </c>
      <c r="O22" s="83"/>
      <c r="P22" s="83"/>
      <c r="Q22" s="83"/>
      <c r="R22" s="83"/>
      <c r="S22" s="82">
        <f t="shared" ref="S22:S25" si="27">N22</f>
        <v>0</v>
      </c>
      <c r="T22" s="83"/>
      <c r="U22" s="82">
        <f>'Приложение 2'!Y20</f>
        <v>0</v>
      </c>
      <c r="V22" s="83"/>
      <c r="W22" s="83"/>
      <c r="X22" s="83"/>
      <c r="Y22" s="83"/>
      <c r="Z22" s="82">
        <f t="shared" ref="Z22:Z25" si="28">U22</f>
        <v>0</v>
      </c>
      <c r="AA22" s="83"/>
      <c r="AB22" s="82">
        <f>'Приложение 2'!Z20</f>
        <v>0</v>
      </c>
      <c r="AC22" s="83"/>
      <c r="AD22" s="83"/>
      <c r="AE22" s="83"/>
      <c r="AF22" s="83"/>
      <c r="AG22" s="82">
        <f t="shared" ref="AG22:AG25" si="29">AB22</f>
        <v>0</v>
      </c>
      <c r="AH22" s="83"/>
      <c r="AI22" s="82">
        <f>'Приложение 2'!AA20</f>
        <v>0</v>
      </c>
      <c r="AJ22" s="83"/>
      <c r="AK22" s="83"/>
      <c r="AL22" s="83"/>
      <c r="AM22" s="83"/>
      <c r="AN22" s="82">
        <f t="shared" ref="AN22:AN25" si="30">AI22</f>
        <v>0</v>
      </c>
      <c r="AO22" s="82">
        <f t="shared" ref="AO22:AO25" si="31">AA22+M22+F22</f>
        <v>0</v>
      </c>
      <c r="AP22" s="82">
        <f t="shared" ref="AP22:AP25" si="32">AB22+N22+G22</f>
        <v>17.056666666666668</v>
      </c>
      <c r="AQ22" s="83"/>
      <c r="AR22" s="83"/>
      <c r="AS22" s="83"/>
      <c r="AT22" s="83"/>
      <c r="AU22" s="82">
        <f t="shared" ref="AU22:AU25" si="33">AP22</f>
        <v>17.056666666666668</v>
      </c>
      <c r="AV22" s="83"/>
      <c r="AW22" s="82"/>
      <c r="AX22" s="83"/>
      <c r="AY22" s="83"/>
      <c r="AZ22" s="83"/>
      <c r="BA22" s="83"/>
      <c r="BB22" s="82"/>
    </row>
    <row r="23" outlineLevel="1">
      <c r="A23" s="80" t="str">
        <f>'Приложение 1'!A21</f>
        <v>3.2.</v>
      </c>
      <c r="B23" s="81" t="str">
        <f>'Приложение 1'!B21</f>
        <v xml:space="preserve">Терминалы электронной очереди</v>
      </c>
      <c r="C23" s="80" t="str">
        <f>'Приложение 1'!C21</f>
        <v>N_D03</v>
      </c>
      <c r="D23" s="82">
        <f>'Приложение 2'!I21</f>
        <v>2.4683333333333337</v>
      </c>
      <c r="E23" s="82">
        <f>'Приложение 2'!N21</f>
        <v>0</v>
      </c>
      <c r="F23" s="83"/>
      <c r="G23" s="82">
        <f>'Приложение 2'!W21</f>
        <v>2.4683333333333337</v>
      </c>
      <c r="H23" s="83"/>
      <c r="I23" s="83"/>
      <c r="J23" s="83"/>
      <c r="K23" s="83"/>
      <c r="L23" s="82">
        <f t="shared" si="26"/>
        <v>2.4683333333333337</v>
      </c>
      <c r="M23" s="83"/>
      <c r="N23" s="82">
        <f>'Приложение 2'!X21</f>
        <v>0</v>
      </c>
      <c r="O23" s="83"/>
      <c r="P23" s="83"/>
      <c r="Q23" s="83"/>
      <c r="R23" s="83"/>
      <c r="S23" s="82">
        <f t="shared" si="27"/>
        <v>0</v>
      </c>
      <c r="T23" s="83"/>
      <c r="U23" s="82">
        <f>'Приложение 2'!Y21</f>
        <v>0</v>
      </c>
      <c r="V23" s="83"/>
      <c r="W23" s="83"/>
      <c r="X23" s="83"/>
      <c r="Y23" s="83"/>
      <c r="Z23" s="82">
        <f t="shared" si="28"/>
        <v>0</v>
      </c>
      <c r="AA23" s="83"/>
      <c r="AB23" s="82">
        <f>'Приложение 2'!Z21</f>
        <v>0</v>
      </c>
      <c r="AC23" s="83"/>
      <c r="AD23" s="83"/>
      <c r="AE23" s="83"/>
      <c r="AF23" s="83"/>
      <c r="AG23" s="82">
        <f t="shared" si="29"/>
        <v>0</v>
      </c>
      <c r="AH23" s="83"/>
      <c r="AI23" s="82">
        <f>'Приложение 2'!AA21</f>
        <v>0</v>
      </c>
      <c r="AJ23" s="83"/>
      <c r="AK23" s="83"/>
      <c r="AL23" s="83"/>
      <c r="AM23" s="83"/>
      <c r="AN23" s="82">
        <f t="shared" si="30"/>
        <v>0</v>
      </c>
      <c r="AO23" s="82">
        <f t="shared" si="31"/>
        <v>0</v>
      </c>
      <c r="AP23" s="82">
        <f t="shared" si="32"/>
        <v>2.4683333333333337</v>
      </c>
      <c r="AQ23" s="83"/>
      <c r="AR23" s="83"/>
      <c r="AS23" s="83"/>
      <c r="AT23" s="83"/>
      <c r="AU23" s="82">
        <f t="shared" si="33"/>
        <v>2.4683333333333337</v>
      </c>
      <c r="AV23" s="83"/>
      <c r="AW23" s="82"/>
      <c r="AX23" s="83"/>
      <c r="AY23" s="83"/>
      <c r="AZ23" s="83"/>
      <c r="BA23" s="83"/>
      <c r="BB23" s="82"/>
    </row>
    <row r="24" ht="14.25" customHeight="1" outlineLevel="1">
      <c r="A24" s="80" t="str">
        <f>'Приложение 1'!A22</f>
        <v>3.3.</v>
      </c>
      <c r="B24" s="81" t="str">
        <f>'Приложение 1'!B22</f>
        <v xml:space="preserve">Клиентские терминалы</v>
      </c>
      <c r="C24" s="80" t="str">
        <f>'Приложение 1'!C22</f>
        <v>N_D04</v>
      </c>
      <c r="D24" s="82">
        <f>'Приложение 2'!I22</f>
        <v>5.0391666666666666</v>
      </c>
      <c r="E24" s="82">
        <f>'Приложение 2'!N22</f>
        <v>0</v>
      </c>
      <c r="F24" s="83"/>
      <c r="G24" s="82">
        <f>'Приложение 2'!W22</f>
        <v>5.0391666666666666</v>
      </c>
      <c r="H24" s="83"/>
      <c r="I24" s="83"/>
      <c r="J24" s="83"/>
      <c r="K24" s="83"/>
      <c r="L24" s="82">
        <f t="shared" si="26"/>
        <v>5.0391666666666666</v>
      </c>
      <c r="M24" s="83"/>
      <c r="N24" s="82">
        <f>'Приложение 2'!X22</f>
        <v>0</v>
      </c>
      <c r="O24" s="83"/>
      <c r="P24" s="83"/>
      <c r="Q24" s="83"/>
      <c r="R24" s="83"/>
      <c r="S24" s="82">
        <f t="shared" si="27"/>
        <v>0</v>
      </c>
      <c r="T24" s="83"/>
      <c r="U24" s="82">
        <f>'Приложение 2'!Y22</f>
        <v>0</v>
      </c>
      <c r="V24" s="83"/>
      <c r="W24" s="83"/>
      <c r="X24" s="83"/>
      <c r="Y24" s="83"/>
      <c r="Z24" s="82">
        <f t="shared" si="28"/>
        <v>0</v>
      </c>
      <c r="AA24" s="83"/>
      <c r="AB24" s="82">
        <f>'Приложение 2'!Z22</f>
        <v>0</v>
      </c>
      <c r="AC24" s="83"/>
      <c r="AD24" s="83"/>
      <c r="AE24" s="83"/>
      <c r="AF24" s="83"/>
      <c r="AG24" s="82">
        <f t="shared" si="29"/>
        <v>0</v>
      </c>
      <c r="AH24" s="83"/>
      <c r="AI24" s="82">
        <f>'Приложение 2'!AA22</f>
        <v>0</v>
      </c>
      <c r="AJ24" s="83"/>
      <c r="AK24" s="83"/>
      <c r="AL24" s="83"/>
      <c r="AM24" s="83"/>
      <c r="AN24" s="82">
        <f t="shared" si="30"/>
        <v>0</v>
      </c>
      <c r="AO24" s="82">
        <f t="shared" si="31"/>
        <v>0</v>
      </c>
      <c r="AP24" s="82">
        <f t="shared" si="32"/>
        <v>5.0391666666666666</v>
      </c>
      <c r="AQ24" s="83"/>
      <c r="AR24" s="83"/>
      <c r="AS24" s="83"/>
      <c r="AT24" s="83"/>
      <c r="AU24" s="82">
        <f t="shared" si="33"/>
        <v>5.0391666666666666</v>
      </c>
      <c r="AV24" s="83"/>
      <c r="AW24" s="82">
        <f>AI24+U24+G24</f>
        <v>5.0391666666666666</v>
      </c>
      <c r="AX24" s="83"/>
      <c r="AY24" s="83"/>
      <c r="AZ24" s="83"/>
      <c r="BA24" s="83"/>
      <c r="BB24" s="82">
        <f>AW24</f>
        <v>5.0391666666666666</v>
      </c>
    </row>
    <row r="25" outlineLevel="1">
      <c r="A25" s="80" t="str">
        <f>'Приложение 1'!A23</f>
        <v>3.4.</v>
      </c>
      <c r="B25" s="81" t="str">
        <f>'Приложение 1'!B23</f>
        <v xml:space="preserve">Грузопассажирские микроавтобусы</v>
      </c>
      <c r="C25" s="80" t="str">
        <f>'Приложение 1'!C23</f>
        <v>N_D05</v>
      </c>
      <c r="D25" s="82">
        <f>'Приложение 2'!I23</f>
        <v>17.24666666666667</v>
      </c>
      <c r="E25" s="82">
        <f>'Приложение 2'!N23</f>
        <v>0</v>
      </c>
      <c r="F25" s="83"/>
      <c r="G25" s="82">
        <f>'Приложение 2'!W23</f>
        <v>17.24666666666667</v>
      </c>
      <c r="H25" s="83"/>
      <c r="I25" s="83"/>
      <c r="J25" s="83"/>
      <c r="K25" s="83"/>
      <c r="L25" s="82">
        <f t="shared" si="26"/>
        <v>17.24666666666667</v>
      </c>
      <c r="M25" s="83"/>
      <c r="N25" s="82">
        <f>'Приложение 2'!X23</f>
        <v>0</v>
      </c>
      <c r="O25" s="83"/>
      <c r="P25" s="83"/>
      <c r="Q25" s="83"/>
      <c r="R25" s="83"/>
      <c r="S25" s="82">
        <f t="shared" si="27"/>
        <v>0</v>
      </c>
      <c r="T25" s="83"/>
      <c r="U25" s="82">
        <f>'Приложение 2'!Y23</f>
        <v>0</v>
      </c>
      <c r="V25" s="83"/>
      <c r="W25" s="83"/>
      <c r="X25" s="83"/>
      <c r="Y25" s="83"/>
      <c r="Z25" s="82">
        <f t="shared" si="28"/>
        <v>0</v>
      </c>
      <c r="AA25" s="83"/>
      <c r="AB25" s="82">
        <f>'Приложение 2'!Z23</f>
        <v>0</v>
      </c>
      <c r="AC25" s="83"/>
      <c r="AD25" s="83"/>
      <c r="AE25" s="83"/>
      <c r="AF25" s="83"/>
      <c r="AG25" s="82">
        <f t="shared" si="29"/>
        <v>0</v>
      </c>
      <c r="AH25" s="83"/>
      <c r="AI25" s="82">
        <f>'Приложение 2'!AA23</f>
        <v>0</v>
      </c>
      <c r="AJ25" s="83"/>
      <c r="AK25" s="83"/>
      <c r="AL25" s="83"/>
      <c r="AM25" s="83"/>
      <c r="AN25" s="82">
        <f t="shared" si="30"/>
        <v>0</v>
      </c>
      <c r="AO25" s="82">
        <f t="shared" si="31"/>
        <v>0</v>
      </c>
      <c r="AP25" s="82">
        <f t="shared" si="32"/>
        <v>17.24666666666667</v>
      </c>
      <c r="AQ25" s="83"/>
      <c r="AR25" s="83"/>
      <c r="AS25" s="83"/>
      <c r="AT25" s="83"/>
      <c r="AU25" s="82">
        <f t="shared" si="33"/>
        <v>17.24666666666667</v>
      </c>
      <c r="AV25" s="83"/>
      <c r="AW25" s="82"/>
      <c r="AX25" s="83"/>
      <c r="AY25" s="83"/>
      <c r="AZ25" s="83"/>
      <c r="BA25" s="83"/>
      <c r="BB25" s="82"/>
    </row>
    <row r="26" s="50" customFormat="1">
      <c r="A26" s="76"/>
      <c r="B26" s="77" t="str">
        <f>'Приложение 1'!B24</f>
        <v>ИТОГО</v>
      </c>
      <c r="C26" s="84"/>
      <c r="D26" s="78">
        <f>D16+D18+D21</f>
        <v>782.94833333333338</v>
      </c>
      <c r="E26" s="78">
        <f>E16+E18+E21</f>
        <v>0</v>
      </c>
      <c r="F26" s="78">
        <f>F16+F18+F21</f>
        <v>0</v>
      </c>
      <c r="G26" s="78">
        <f>G16+G18+G21</f>
        <v>190.03833333333333</v>
      </c>
      <c r="H26" s="79"/>
      <c r="I26" s="79"/>
      <c r="J26" s="79"/>
      <c r="K26" s="79"/>
      <c r="L26" s="78">
        <f>L16+L18+L21</f>
        <v>190.03833333333333</v>
      </c>
      <c r="M26" s="78">
        <f>M16+M18+M21</f>
        <v>0</v>
      </c>
      <c r="N26" s="78">
        <f>N16+N18+N21</f>
        <v>247.00023400000003</v>
      </c>
      <c r="O26" s="79"/>
      <c r="P26" s="79"/>
      <c r="Q26" s="79"/>
      <c r="R26" s="79"/>
      <c r="S26" s="78">
        <f>S16+S18+S21</f>
        <v>247.00023400000003</v>
      </c>
      <c r="T26" s="78">
        <f>T16+T18+T21</f>
        <v>0</v>
      </c>
      <c r="U26" s="78">
        <f>U16+U18+U21</f>
        <v>0</v>
      </c>
      <c r="V26" s="79"/>
      <c r="W26" s="79"/>
      <c r="X26" s="79"/>
      <c r="Y26" s="79"/>
      <c r="Z26" s="78">
        <f>Z16+Z18+Z21</f>
        <v>0</v>
      </c>
      <c r="AA26" s="78">
        <f>AA16+AA18+AA21</f>
        <v>0</v>
      </c>
      <c r="AB26" s="78">
        <f>AB16+AB18+AB21</f>
        <v>345.90976599999999</v>
      </c>
      <c r="AC26" s="79"/>
      <c r="AD26" s="79"/>
      <c r="AE26" s="79"/>
      <c r="AF26" s="79"/>
      <c r="AG26" s="78">
        <f>AG16+AG18+AG21</f>
        <v>345.90976599999999</v>
      </c>
      <c r="AH26" s="78">
        <f>AH16+AH18+AH21</f>
        <v>0</v>
      </c>
      <c r="AI26" s="78">
        <f>AI16+AI18+AI21</f>
        <v>0</v>
      </c>
      <c r="AJ26" s="79"/>
      <c r="AK26" s="79"/>
      <c r="AL26" s="79"/>
      <c r="AM26" s="79"/>
      <c r="AN26" s="78">
        <f>AN16+AN18+AN21</f>
        <v>0</v>
      </c>
      <c r="AO26" s="78">
        <f>AO16+AO18+AO21</f>
        <v>0</v>
      </c>
      <c r="AP26" s="78">
        <f>AP16+AP18+AP21</f>
        <v>782.94833333333338</v>
      </c>
      <c r="AQ26" s="79"/>
      <c r="AR26" s="79"/>
      <c r="AS26" s="79"/>
      <c r="AT26" s="79"/>
      <c r="AU26" s="78">
        <f>AU16+AU18+AU21</f>
        <v>782.94833333333338</v>
      </c>
      <c r="AV26" s="78">
        <f>AV16+AV18+AV21</f>
        <v>0</v>
      </c>
      <c r="AW26" s="78">
        <f>AW16+AW18+AW21</f>
        <v>153.26666666666665</v>
      </c>
      <c r="AX26" s="79"/>
      <c r="AY26" s="79"/>
      <c r="AZ26" s="79"/>
      <c r="BA26" s="79"/>
      <c r="BB26" s="78">
        <f>BB16+BB18+BB21</f>
        <v>5.0391666666666666</v>
      </c>
    </row>
    <row r="28" ht="19.5" hidden="1" customHeight="1" outlineLevel="1">
      <c r="A28" s="39" t="s">
        <v>54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</row>
    <row r="29" ht="19.5" hidden="1" customHeight="1" outlineLevel="1">
      <c r="A29" s="39" t="s">
        <v>55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</row>
    <row r="30" ht="55.5" hidden="1" customHeight="1" outlineLevel="1">
      <c r="A30" s="86" t="s">
        <v>98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</row>
    <row r="31" ht="55.5" hidden="1" customHeight="1" outlineLevel="1">
      <c r="A31" s="43" t="s">
        <v>99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</row>
    <row r="32" ht="38.25" hidden="1" customHeight="1" outlineLevel="1">
      <c r="A32" s="40" t="s">
        <v>100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</row>
    <row r="33" ht="20.25" hidden="1" customHeight="1" outlineLevel="1">
      <c r="A33" s="40" t="s">
        <v>79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</row>
    <row r="34" ht="19.5" hidden="1" customHeight="1" outlineLevel="1">
      <c r="A34" s="40" t="s">
        <v>101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</row>
    <row r="35" ht="20.25" hidden="1" customHeight="1" outlineLevel="1">
      <c r="A35" s="40" t="s">
        <v>102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</row>
    <row r="36" ht="46.5" hidden="1" customHeight="1" outlineLevel="1">
      <c r="A36" s="86" t="s">
        <v>103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</row>
    <row r="37" collapsed="1"/>
    <row r="38" outlineLevel="1">
      <c r="B38" s="40" t="s">
        <v>58</v>
      </c>
      <c r="AQ38" s="1" t="s">
        <v>57</v>
      </c>
    </row>
    <row r="39" outlineLevel="1">
      <c r="B39" s="1" t="s">
        <v>59</v>
      </c>
    </row>
    <row r="41" hidden="1" outlineLevel="1">
      <c r="F41" s="42"/>
      <c r="G41" s="42">
        <f>'Приложение 4'!X25</f>
        <v>190.03833333333333</v>
      </c>
      <c r="M41" s="42"/>
      <c r="N41" s="42">
        <f>'Приложение 4'!AE25</f>
        <v>247.00023400000003</v>
      </c>
      <c r="U41" s="42">
        <f>'Приложение 4'!AL25</f>
        <v>0</v>
      </c>
      <c r="AA41" s="42"/>
      <c r="AB41" s="42">
        <f>'Приложение 4'!AS25</f>
        <v>345.90976599999999</v>
      </c>
      <c r="AI41" s="42">
        <f>'Приложение 4'!AZ25</f>
        <v>0</v>
      </c>
      <c r="AO41" s="42"/>
      <c r="AP41" s="42">
        <f>'Приложение 4'!BG25</f>
        <v>782.94833333333338</v>
      </c>
      <c r="AW41" s="42">
        <f>'Приложение 4'!BN25</f>
        <v>0</v>
      </c>
    </row>
    <row r="42" hidden="1" outlineLevel="1">
      <c r="G42" s="42">
        <f>G41-G26</f>
        <v>0</v>
      </c>
      <c r="N42" s="42">
        <f>N41-N26</f>
        <v>0</v>
      </c>
      <c r="U42" s="42">
        <f>U41-U26</f>
        <v>0</v>
      </c>
      <c r="AB42" s="42">
        <f>AB41-AB26</f>
        <v>0</v>
      </c>
      <c r="AI42" s="42">
        <f>AI41-AI26</f>
        <v>0</v>
      </c>
      <c r="AP42" s="42">
        <f>AP41-AP26</f>
        <v>0</v>
      </c>
      <c r="AW42" s="42">
        <f>AW41-AW26</f>
        <v>-153.26666666666665</v>
      </c>
    </row>
    <row r="43" collapsed="1"/>
  </sheetData>
  <mergeCells count="39">
    <mergeCell ref="A4:S4"/>
    <mergeCell ref="A5:S5"/>
    <mergeCell ref="A7:S7"/>
    <mergeCell ref="A8:S8"/>
    <mergeCell ref="A9:AU9"/>
    <mergeCell ref="A10:A14"/>
    <mergeCell ref="B10:B14"/>
    <mergeCell ref="C10:C14"/>
    <mergeCell ref="D10:E12"/>
    <mergeCell ref="F10:BB10"/>
    <mergeCell ref="F11:L11"/>
    <mergeCell ref="M11:Z11"/>
    <mergeCell ref="AA11:AN11"/>
    <mergeCell ref="AO11:BB11"/>
    <mergeCell ref="F12:L12"/>
    <mergeCell ref="M12:S12"/>
    <mergeCell ref="T12:Z12"/>
    <mergeCell ref="AA12:AG12"/>
    <mergeCell ref="AH12:AN12"/>
    <mergeCell ref="AO12:AU12"/>
    <mergeCell ref="AV12:BB12"/>
    <mergeCell ref="D13:D14"/>
    <mergeCell ref="E13:E14"/>
    <mergeCell ref="G13:L13"/>
    <mergeCell ref="N13:S13"/>
    <mergeCell ref="U13:Z13"/>
    <mergeCell ref="AB13:AG13"/>
    <mergeCell ref="AI13:AN13"/>
    <mergeCell ref="AP13:AU13"/>
    <mergeCell ref="AW13:BB13"/>
    <mergeCell ref="A28:AU28"/>
    <mergeCell ref="A29:AU29"/>
    <mergeCell ref="A30:AU30"/>
    <mergeCell ref="A31:AU31"/>
    <mergeCell ref="A32:AU32"/>
    <mergeCell ref="A33:AU33"/>
    <mergeCell ref="A34:AU34"/>
    <mergeCell ref="A35:AU35"/>
    <mergeCell ref="A36:AU36"/>
  </mergeCells>
  <printOptions headings="0" gridLines="0"/>
  <pageMargins left="0.39370078740157477" right="0.23622047244094491" top="0.39370078740157477" bottom="0.31496062992125984" header="0.23622047244094491" footer="0.15748031496062992"/>
  <pageSetup blackAndWhite="0" cellComments="none" copies="1" draft="0" errors="displayed" firstPageNumber="-1" fitToHeight="1" fitToWidth="2" horizontalDpi="600" orientation="landscape" pageOrder="downThenOver" paperSize="8" scale="84" useFirstPageNumber="0" usePrinterDefaults="1" verticalDpi="600"/>
  <headerFooter differentFirst="1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70">
      <selection activeCell="J40" activeCellId="0" sqref="J40"/>
    </sheetView>
  </sheetViews>
  <sheetFormatPr defaultRowHeight="15" outlineLevelCol="1" outlineLevelRow="1"/>
  <cols>
    <col bestFit="1" customWidth="1" min="1" max="1" style="1" width="9"/>
    <col bestFit="1" customWidth="1" min="2" max="2" style="1" width="65.125"/>
    <col bestFit="1" customWidth="1" min="3" max="3" style="1" width="13.625"/>
    <col bestFit="1" customWidth="1" min="4" max="4" style="1" width="5.25"/>
    <col bestFit="1" customWidth="1" min="5" max="5" style="1" width="5"/>
    <col bestFit="1" customWidth="1" min="6" max="7" style="1" width="6"/>
    <col bestFit="1" customWidth="1" min="8" max="9" style="1" width="5"/>
    <col bestFit="1" customWidth="1" min="10" max="10" style="1" width="8.75"/>
    <col bestFit="1" customWidth="1" hidden="1" min="11" max="16" outlineLevel="1" style="1" width="5.25"/>
    <col bestFit="1" customWidth="1" hidden="1" min="17" max="17" outlineLevel="1" style="1" width="9.625"/>
    <col bestFit="1" collapsed="1" customWidth="1" min="18" max="18" style="1" width="5"/>
    <col bestFit="1" customWidth="1" min="19" max="19" style="1" width="5"/>
    <col bestFit="1" customWidth="1" min="20" max="21" style="1" width="6"/>
    <col bestFit="1" customWidth="1" min="22" max="23" style="1" width="5"/>
    <col bestFit="1" customWidth="1" min="24" max="24" style="1" width="8.25"/>
    <col bestFit="1" customWidth="1" min="25" max="26" style="1" width="5"/>
    <col bestFit="1" customWidth="1" min="27" max="28" style="1" width="6"/>
    <col bestFit="1" customWidth="1" min="29" max="30" style="1" width="5"/>
    <col bestFit="1" customWidth="1" min="31" max="31" style="1" width="10.5"/>
    <col bestFit="1" customWidth="1" hidden="1" min="32" max="37" outlineLevel="1" style="1" width="5.375"/>
    <col bestFit="1" customWidth="1" hidden="1" min="38" max="38" outlineLevel="1" style="1" width="10.125"/>
    <col bestFit="1" collapsed="1" customWidth="1" min="39" max="39" style="1" width="5"/>
    <col bestFit="1" customWidth="1" min="40" max="40" style="1" width="5"/>
    <col bestFit="1" customWidth="1" min="41" max="42" style="1" width="6"/>
    <col bestFit="1" customWidth="1" min="43" max="44" style="1" width="5"/>
    <col bestFit="1" customWidth="1" min="45" max="45" style="1" width="9.375"/>
    <col bestFit="1" customWidth="1" hidden="1" min="46" max="51" outlineLevel="1" style="1" width="5.5"/>
    <col bestFit="1" customWidth="1" hidden="1" min="52" max="52" outlineLevel="1" style="1" width="7.5"/>
    <col bestFit="1" collapsed="1" customWidth="1" min="53" max="53" style="1" width="5"/>
    <col bestFit="1" customWidth="1" min="54" max="54" style="1" width="5"/>
    <col bestFit="1" customWidth="1" min="55" max="56" style="1" width="6"/>
    <col bestFit="1" customWidth="1" min="57" max="58" style="1" width="5"/>
    <col bestFit="1" customWidth="1" min="59" max="59" style="1" width="10.75"/>
    <col bestFit="1" customWidth="1" hidden="1" min="60" max="60" outlineLevel="1" style="1" width="7.125"/>
    <col bestFit="1" customWidth="1" hidden="1" min="61" max="65" outlineLevel="1" style="1" width="5"/>
    <col bestFit="1" customWidth="1" hidden="1" min="66" max="66" outlineLevel="1" style="1" width="8.375"/>
    <col bestFit="1" collapsed="1" customWidth="1" min="67" max="67" style="1" width="5"/>
    <col bestFit="1" customWidth="1" min="68" max="69" style="1" width="5"/>
    <col bestFit="1" min="70" max="16384" style="1" width="9"/>
  </cols>
  <sheetData>
    <row r="1" ht="17.25">
      <c r="A1" s="88"/>
      <c r="B1" s="7"/>
      <c r="C1" s="7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G1" s="2" t="s">
        <v>0</v>
      </c>
    </row>
    <row r="2" ht="17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3" t="s">
        <v>1</v>
      </c>
    </row>
    <row r="3" ht="17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3"/>
    </row>
    <row r="4">
      <c r="A4" s="57" t="s">
        <v>104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93"/>
      <c r="BB4" s="93"/>
      <c r="BC4" s="93"/>
      <c r="BD4" s="93"/>
      <c r="BE4" s="93"/>
      <c r="BF4" s="93"/>
      <c r="BG4" s="93"/>
    </row>
    <row r="5">
      <c r="A5" s="58" t="s">
        <v>105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94"/>
      <c r="BB5" s="94"/>
      <c r="BC5" s="94"/>
      <c r="BD5" s="94"/>
      <c r="BE5" s="94"/>
      <c r="BF5" s="94"/>
      <c r="BG5" s="95"/>
    </row>
    <row r="6" ht="8.25" customHeight="1">
      <c r="A6" s="88"/>
      <c r="B6" s="96"/>
      <c r="C6" s="96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0"/>
      <c r="BB6" s="90"/>
      <c r="BC6" s="90"/>
      <c r="BD6" s="90"/>
      <c r="BE6" s="90"/>
      <c r="BF6" s="90"/>
      <c r="BG6" s="90"/>
    </row>
    <row r="7" ht="17.25">
      <c r="A7" s="7" t="s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98"/>
      <c r="BB7" s="98"/>
      <c r="BC7" s="98"/>
      <c r="BD7" s="98"/>
      <c r="BE7" s="98"/>
      <c r="BF7" s="98"/>
      <c r="BG7" s="98"/>
      <c r="BH7" s="8"/>
    </row>
    <row r="8">
      <c r="A8" s="9" t="s">
        <v>106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3"/>
      <c r="BB8" s="93"/>
      <c r="BC8" s="93"/>
      <c r="BD8" s="93"/>
      <c r="BE8" s="93"/>
      <c r="BF8" s="93"/>
      <c r="BG8" s="93"/>
      <c r="BH8" s="10"/>
    </row>
    <row r="9" ht="8.25" customHeight="1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97"/>
      <c r="BB9" s="97"/>
      <c r="BC9" s="97"/>
      <c r="BD9" s="97"/>
      <c r="BE9" s="97"/>
      <c r="BF9" s="97"/>
      <c r="BG9" s="97"/>
    </row>
    <row r="10" ht="24.75" customHeight="1">
      <c r="A10" s="63" t="s">
        <v>6</v>
      </c>
      <c r="B10" s="63" t="s">
        <v>61</v>
      </c>
      <c r="C10" s="63" t="s">
        <v>8</v>
      </c>
      <c r="D10" s="13" t="s">
        <v>107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14"/>
      <c r="R10" s="100" t="s">
        <v>108</v>
      </c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</row>
    <row r="11" ht="21" customHeight="1">
      <c r="A11" s="63"/>
      <c r="B11" s="63"/>
      <c r="C11" s="63"/>
      <c r="D11" s="18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9"/>
      <c r="R11" s="73" t="s">
        <v>67</v>
      </c>
      <c r="S11" s="73"/>
      <c r="T11" s="73"/>
      <c r="U11" s="73"/>
      <c r="V11" s="73"/>
      <c r="W11" s="73"/>
      <c r="X11" s="73"/>
      <c r="Y11" s="73" t="s">
        <v>68</v>
      </c>
      <c r="Z11" s="73"/>
      <c r="AA11" s="73"/>
      <c r="AB11" s="73"/>
      <c r="AC11" s="73"/>
      <c r="AD11" s="73"/>
      <c r="AE11" s="73"/>
      <c r="AF11" s="73" t="s">
        <v>68</v>
      </c>
      <c r="AG11" s="73"/>
      <c r="AH11" s="73"/>
      <c r="AI11" s="73"/>
      <c r="AJ11" s="73"/>
      <c r="AK11" s="73"/>
      <c r="AL11" s="73"/>
      <c r="AM11" s="73" t="s">
        <v>69</v>
      </c>
      <c r="AN11" s="73"/>
      <c r="AO11" s="73"/>
      <c r="AP11" s="73"/>
      <c r="AQ11" s="73"/>
      <c r="AR11" s="73"/>
      <c r="AS11" s="73"/>
      <c r="AT11" s="73" t="s">
        <v>69</v>
      </c>
      <c r="AU11" s="73"/>
      <c r="AV11" s="73"/>
      <c r="AW11" s="73"/>
      <c r="AX11" s="73"/>
      <c r="AY11" s="73"/>
      <c r="AZ11" s="73"/>
      <c r="BA11" s="102" t="s">
        <v>89</v>
      </c>
      <c r="BB11" s="102"/>
      <c r="BC11" s="102"/>
      <c r="BD11" s="102"/>
      <c r="BE11" s="102"/>
      <c r="BF11" s="102"/>
      <c r="BG11" s="102"/>
      <c r="BH11" s="102" t="s">
        <v>89</v>
      </c>
      <c r="BI11" s="102"/>
      <c r="BJ11" s="102"/>
      <c r="BK11" s="102"/>
      <c r="BL11" s="102"/>
      <c r="BM11" s="102"/>
      <c r="BN11" s="102"/>
    </row>
    <row r="12" ht="24" customHeight="1">
      <c r="A12" s="63"/>
      <c r="B12" s="73"/>
      <c r="C12" s="73"/>
      <c r="D12" s="73" t="s">
        <v>15</v>
      </c>
      <c r="E12" s="73"/>
      <c r="F12" s="73"/>
      <c r="G12" s="73"/>
      <c r="H12" s="73"/>
      <c r="I12" s="73"/>
      <c r="J12" s="73"/>
      <c r="K12" s="73" t="s">
        <v>16</v>
      </c>
      <c r="L12" s="73"/>
      <c r="M12" s="73"/>
      <c r="N12" s="73"/>
      <c r="O12" s="73"/>
      <c r="P12" s="73"/>
      <c r="Q12" s="73"/>
      <c r="R12" s="73" t="s">
        <v>15</v>
      </c>
      <c r="S12" s="73"/>
      <c r="T12" s="73"/>
      <c r="U12" s="73"/>
      <c r="V12" s="73"/>
      <c r="W12" s="73"/>
      <c r="X12" s="73"/>
      <c r="Y12" s="73" t="s">
        <v>15</v>
      </c>
      <c r="Z12" s="73"/>
      <c r="AA12" s="73"/>
      <c r="AB12" s="73"/>
      <c r="AC12" s="73"/>
      <c r="AD12" s="73"/>
      <c r="AE12" s="73"/>
      <c r="AF12" s="73" t="s">
        <v>16</v>
      </c>
      <c r="AG12" s="73"/>
      <c r="AH12" s="73"/>
      <c r="AI12" s="73"/>
      <c r="AJ12" s="73"/>
      <c r="AK12" s="73"/>
      <c r="AL12" s="73"/>
      <c r="AM12" s="73" t="s">
        <v>15</v>
      </c>
      <c r="AN12" s="73"/>
      <c r="AO12" s="73"/>
      <c r="AP12" s="73"/>
      <c r="AQ12" s="73"/>
      <c r="AR12" s="73"/>
      <c r="AS12" s="73"/>
      <c r="AT12" s="73" t="s">
        <v>16</v>
      </c>
      <c r="AU12" s="73"/>
      <c r="AV12" s="73"/>
      <c r="AW12" s="73"/>
      <c r="AX12" s="73"/>
      <c r="AY12" s="73"/>
      <c r="AZ12" s="73"/>
      <c r="BA12" s="73" t="s">
        <v>15</v>
      </c>
      <c r="BB12" s="73"/>
      <c r="BC12" s="73"/>
      <c r="BD12" s="73"/>
      <c r="BE12" s="73"/>
      <c r="BF12" s="73"/>
      <c r="BG12" s="73"/>
      <c r="BH12" s="73" t="s">
        <v>16</v>
      </c>
      <c r="BI12" s="73"/>
      <c r="BJ12" s="73"/>
      <c r="BK12" s="73"/>
      <c r="BL12" s="73"/>
      <c r="BM12" s="73"/>
      <c r="BN12" s="73"/>
    </row>
    <row r="13" ht="60.75" customHeight="1">
      <c r="A13" s="63"/>
      <c r="B13" s="103"/>
      <c r="C13" s="104"/>
      <c r="D13" s="12" t="s">
        <v>109</v>
      </c>
      <c r="E13" s="12" t="s">
        <v>110</v>
      </c>
      <c r="F13" s="12" t="s">
        <v>111</v>
      </c>
      <c r="G13" s="12" t="s">
        <v>112</v>
      </c>
      <c r="H13" s="12" t="s">
        <v>113</v>
      </c>
      <c r="I13" s="12" t="s">
        <v>114</v>
      </c>
      <c r="J13" s="12" t="s">
        <v>115</v>
      </c>
      <c r="K13" s="12" t="s">
        <v>109</v>
      </c>
      <c r="L13" s="12" t="s">
        <v>110</v>
      </c>
      <c r="M13" s="12" t="s">
        <v>111</v>
      </c>
      <c r="N13" s="12" t="s">
        <v>112</v>
      </c>
      <c r="O13" s="12" t="s">
        <v>113</v>
      </c>
      <c r="P13" s="12" t="s">
        <v>114</v>
      </c>
      <c r="Q13" s="12" t="s">
        <v>115</v>
      </c>
      <c r="R13" s="12" t="s">
        <v>109</v>
      </c>
      <c r="S13" s="12" t="s">
        <v>110</v>
      </c>
      <c r="T13" s="12" t="s">
        <v>111</v>
      </c>
      <c r="U13" s="12" t="s">
        <v>112</v>
      </c>
      <c r="V13" s="12" t="s">
        <v>113</v>
      </c>
      <c r="W13" s="12" t="s">
        <v>114</v>
      </c>
      <c r="X13" s="12" t="s">
        <v>115</v>
      </c>
      <c r="Y13" s="12" t="s">
        <v>109</v>
      </c>
      <c r="Z13" s="12" t="s">
        <v>110</v>
      </c>
      <c r="AA13" s="12" t="s">
        <v>111</v>
      </c>
      <c r="AB13" s="12" t="s">
        <v>112</v>
      </c>
      <c r="AC13" s="12" t="s">
        <v>113</v>
      </c>
      <c r="AD13" s="12" t="s">
        <v>114</v>
      </c>
      <c r="AE13" s="12" t="s">
        <v>115</v>
      </c>
      <c r="AF13" s="12" t="s">
        <v>109</v>
      </c>
      <c r="AG13" s="12" t="s">
        <v>110</v>
      </c>
      <c r="AH13" s="12" t="s">
        <v>111</v>
      </c>
      <c r="AI13" s="12" t="s">
        <v>112</v>
      </c>
      <c r="AJ13" s="12" t="s">
        <v>113</v>
      </c>
      <c r="AK13" s="12" t="s">
        <v>114</v>
      </c>
      <c r="AL13" s="12" t="s">
        <v>115</v>
      </c>
      <c r="AM13" s="12" t="s">
        <v>109</v>
      </c>
      <c r="AN13" s="12" t="s">
        <v>110</v>
      </c>
      <c r="AO13" s="12" t="s">
        <v>111</v>
      </c>
      <c r="AP13" s="12" t="s">
        <v>112</v>
      </c>
      <c r="AQ13" s="12" t="s">
        <v>113</v>
      </c>
      <c r="AR13" s="12" t="s">
        <v>114</v>
      </c>
      <c r="AS13" s="12" t="s">
        <v>115</v>
      </c>
      <c r="AT13" s="12" t="s">
        <v>109</v>
      </c>
      <c r="AU13" s="12" t="s">
        <v>110</v>
      </c>
      <c r="AV13" s="12" t="s">
        <v>111</v>
      </c>
      <c r="AW13" s="12" t="s">
        <v>112</v>
      </c>
      <c r="AX13" s="12" t="s">
        <v>113</v>
      </c>
      <c r="AY13" s="12" t="s">
        <v>114</v>
      </c>
      <c r="AZ13" s="12" t="s">
        <v>115</v>
      </c>
      <c r="BA13" s="12" t="s">
        <v>109</v>
      </c>
      <c r="BB13" s="12" t="s">
        <v>110</v>
      </c>
      <c r="BC13" s="12" t="s">
        <v>111</v>
      </c>
      <c r="BD13" s="12" t="s">
        <v>112</v>
      </c>
      <c r="BE13" s="12" t="s">
        <v>113</v>
      </c>
      <c r="BF13" s="12" t="s">
        <v>114</v>
      </c>
      <c r="BG13" s="12" t="s">
        <v>115</v>
      </c>
      <c r="BH13" s="12" t="s">
        <v>109</v>
      </c>
      <c r="BI13" s="12" t="s">
        <v>110</v>
      </c>
      <c r="BJ13" s="12" t="s">
        <v>111</v>
      </c>
      <c r="BK13" s="12" t="s">
        <v>112</v>
      </c>
      <c r="BL13" s="12" t="s">
        <v>113</v>
      </c>
      <c r="BM13" s="12" t="s">
        <v>114</v>
      </c>
      <c r="BN13" s="12" t="s">
        <v>115</v>
      </c>
    </row>
    <row r="14">
      <c r="A14" s="11">
        <v>1</v>
      </c>
      <c r="B14" s="11">
        <f>A14+1</f>
        <v>2</v>
      </c>
      <c r="C14" s="11">
        <f t="shared" ref="C14:BN14" si="34">B14+1</f>
        <v>3</v>
      </c>
      <c r="D14" s="11">
        <f t="shared" si="34"/>
        <v>4</v>
      </c>
      <c r="E14" s="11">
        <f t="shared" si="34"/>
        <v>5</v>
      </c>
      <c r="F14" s="11">
        <f t="shared" si="34"/>
        <v>6</v>
      </c>
      <c r="G14" s="11">
        <f t="shared" si="34"/>
        <v>7</v>
      </c>
      <c r="H14" s="11">
        <f t="shared" si="34"/>
        <v>8</v>
      </c>
      <c r="I14" s="11">
        <f t="shared" si="34"/>
        <v>9</v>
      </c>
      <c r="J14" s="11">
        <f t="shared" si="34"/>
        <v>10</v>
      </c>
      <c r="K14" s="11">
        <f t="shared" si="34"/>
        <v>11</v>
      </c>
      <c r="L14" s="11">
        <f t="shared" si="34"/>
        <v>12</v>
      </c>
      <c r="M14" s="11">
        <f t="shared" si="34"/>
        <v>13</v>
      </c>
      <c r="N14" s="11">
        <f t="shared" si="34"/>
        <v>14</v>
      </c>
      <c r="O14" s="11">
        <f t="shared" si="34"/>
        <v>15</v>
      </c>
      <c r="P14" s="11">
        <f t="shared" si="34"/>
        <v>16</v>
      </c>
      <c r="Q14" s="11">
        <f t="shared" si="34"/>
        <v>17</v>
      </c>
      <c r="R14" s="11">
        <f t="shared" si="34"/>
        <v>18</v>
      </c>
      <c r="S14" s="11">
        <f t="shared" si="34"/>
        <v>19</v>
      </c>
      <c r="T14" s="11">
        <f t="shared" si="34"/>
        <v>20</v>
      </c>
      <c r="U14" s="11">
        <f t="shared" si="34"/>
        <v>21</v>
      </c>
      <c r="V14" s="11">
        <f t="shared" si="34"/>
        <v>22</v>
      </c>
      <c r="W14" s="11">
        <f t="shared" si="34"/>
        <v>23</v>
      </c>
      <c r="X14" s="11">
        <f t="shared" si="34"/>
        <v>24</v>
      </c>
      <c r="Y14" s="11">
        <f t="shared" si="34"/>
        <v>25</v>
      </c>
      <c r="Z14" s="11">
        <f t="shared" si="34"/>
        <v>26</v>
      </c>
      <c r="AA14" s="11">
        <f t="shared" si="34"/>
        <v>27</v>
      </c>
      <c r="AB14" s="11">
        <f t="shared" si="34"/>
        <v>28</v>
      </c>
      <c r="AC14" s="11">
        <f t="shared" si="34"/>
        <v>29</v>
      </c>
      <c r="AD14" s="11">
        <f t="shared" si="34"/>
        <v>30</v>
      </c>
      <c r="AE14" s="11">
        <f t="shared" si="34"/>
        <v>31</v>
      </c>
      <c r="AF14" s="11">
        <f t="shared" si="34"/>
        <v>32</v>
      </c>
      <c r="AG14" s="11">
        <f t="shared" si="34"/>
        <v>33</v>
      </c>
      <c r="AH14" s="11">
        <f t="shared" si="34"/>
        <v>34</v>
      </c>
      <c r="AI14" s="11">
        <f t="shared" si="34"/>
        <v>35</v>
      </c>
      <c r="AJ14" s="11">
        <f t="shared" si="34"/>
        <v>36</v>
      </c>
      <c r="AK14" s="11">
        <f t="shared" si="34"/>
        <v>37</v>
      </c>
      <c r="AL14" s="11">
        <f t="shared" si="34"/>
        <v>38</v>
      </c>
      <c r="AM14" s="11">
        <f t="shared" si="34"/>
        <v>39</v>
      </c>
      <c r="AN14" s="11">
        <f t="shared" si="34"/>
        <v>40</v>
      </c>
      <c r="AO14" s="11">
        <f t="shared" si="34"/>
        <v>41</v>
      </c>
      <c r="AP14" s="11">
        <f t="shared" si="34"/>
        <v>42</v>
      </c>
      <c r="AQ14" s="11">
        <f t="shared" si="34"/>
        <v>43</v>
      </c>
      <c r="AR14" s="11">
        <f t="shared" si="34"/>
        <v>44</v>
      </c>
      <c r="AS14" s="11">
        <f t="shared" si="34"/>
        <v>45</v>
      </c>
      <c r="AT14" s="11">
        <f t="shared" si="34"/>
        <v>46</v>
      </c>
      <c r="AU14" s="11">
        <f t="shared" si="34"/>
        <v>47</v>
      </c>
      <c r="AV14" s="11">
        <f t="shared" si="34"/>
        <v>48</v>
      </c>
      <c r="AW14" s="11">
        <f t="shared" si="34"/>
        <v>49</v>
      </c>
      <c r="AX14" s="11">
        <f t="shared" si="34"/>
        <v>50</v>
      </c>
      <c r="AY14" s="11">
        <f t="shared" si="34"/>
        <v>51</v>
      </c>
      <c r="AZ14" s="11">
        <f t="shared" si="34"/>
        <v>52</v>
      </c>
      <c r="BA14" s="11">
        <f t="shared" si="34"/>
        <v>53</v>
      </c>
      <c r="BB14" s="11">
        <f t="shared" si="34"/>
        <v>54</v>
      </c>
      <c r="BC14" s="11">
        <f t="shared" si="34"/>
        <v>55</v>
      </c>
      <c r="BD14" s="11">
        <f t="shared" si="34"/>
        <v>56</v>
      </c>
      <c r="BE14" s="11">
        <f t="shared" si="34"/>
        <v>57</v>
      </c>
      <c r="BF14" s="11">
        <f t="shared" si="34"/>
        <v>58</v>
      </c>
      <c r="BG14" s="11">
        <f t="shared" si="34"/>
        <v>59</v>
      </c>
      <c r="BH14" s="11">
        <f t="shared" si="34"/>
        <v>60</v>
      </c>
      <c r="BI14" s="11">
        <f t="shared" si="34"/>
        <v>61</v>
      </c>
      <c r="BJ14" s="11">
        <f t="shared" si="34"/>
        <v>62</v>
      </c>
      <c r="BK14" s="11">
        <f t="shared" si="34"/>
        <v>63</v>
      </c>
      <c r="BL14" s="11">
        <f t="shared" si="34"/>
        <v>64</v>
      </c>
      <c r="BM14" s="11">
        <f t="shared" si="34"/>
        <v>65</v>
      </c>
      <c r="BN14" s="11">
        <f t="shared" si="34"/>
        <v>66</v>
      </c>
    </row>
    <row r="15" s="50" customFormat="1">
      <c r="A15" s="51">
        <f>'Приложение 1'!A14</f>
        <v>1</v>
      </c>
      <c r="B15" s="52" t="str">
        <f>'Приложение 1'!B14</f>
        <v xml:space="preserve">Приобретение ИТ-имущества</v>
      </c>
      <c r="C15" s="53"/>
      <c r="D15" s="105"/>
      <c r="E15" s="105"/>
      <c r="F15" s="105"/>
      <c r="G15" s="105"/>
      <c r="H15" s="105"/>
      <c r="I15" s="105"/>
      <c r="J15" s="78">
        <f>SUM(J16:J16)</f>
        <v>0</v>
      </c>
      <c r="K15" s="105"/>
      <c r="L15" s="105"/>
      <c r="M15" s="105"/>
      <c r="N15" s="105"/>
      <c r="O15" s="105"/>
      <c r="P15" s="105"/>
      <c r="Q15" s="78">
        <f>SUM(Q16:Q16)</f>
        <v>0</v>
      </c>
      <c r="R15" s="105"/>
      <c r="S15" s="105"/>
      <c r="T15" s="105"/>
      <c r="U15" s="105"/>
      <c r="V15" s="105"/>
      <c r="W15" s="105"/>
      <c r="X15" s="78">
        <f>SUM(X16:X16)</f>
        <v>0</v>
      </c>
      <c r="Y15" s="105"/>
      <c r="Z15" s="105"/>
      <c r="AA15" s="105"/>
      <c r="AB15" s="105"/>
      <c r="AC15" s="105"/>
      <c r="AD15" s="105"/>
      <c r="AE15" s="78">
        <f>SUM(AE16:AE16)</f>
        <v>0</v>
      </c>
      <c r="AF15" s="105"/>
      <c r="AG15" s="105"/>
      <c r="AH15" s="105"/>
      <c r="AI15" s="105"/>
      <c r="AJ15" s="105"/>
      <c r="AK15" s="105"/>
      <c r="AL15" s="78">
        <f>SUM(AL16:AL16)</f>
        <v>0</v>
      </c>
      <c r="AM15" s="105"/>
      <c r="AN15" s="105"/>
      <c r="AO15" s="105"/>
      <c r="AP15" s="105"/>
      <c r="AQ15" s="105"/>
      <c r="AR15" s="105"/>
      <c r="AS15" s="78">
        <f>SUM(AS16:AS16)</f>
        <v>0</v>
      </c>
      <c r="AT15" s="105"/>
      <c r="AU15" s="105"/>
      <c r="AV15" s="105"/>
      <c r="AW15" s="105"/>
      <c r="AX15" s="105"/>
      <c r="AY15" s="105"/>
      <c r="AZ15" s="78">
        <f>SUM(AZ16:AZ16)</f>
        <v>0</v>
      </c>
      <c r="BA15" s="105"/>
      <c r="BB15" s="105"/>
      <c r="BC15" s="105"/>
      <c r="BD15" s="105"/>
      <c r="BE15" s="105"/>
      <c r="BF15" s="105"/>
      <c r="BG15" s="78">
        <f>SUM(BG16:BG16)</f>
        <v>0</v>
      </c>
      <c r="BH15" s="105"/>
      <c r="BI15" s="105"/>
      <c r="BJ15" s="105"/>
      <c r="BK15" s="105"/>
      <c r="BL15" s="105"/>
      <c r="BM15" s="105"/>
      <c r="BN15" s="78">
        <f>SUM(BN16:BN16)</f>
        <v>0</v>
      </c>
    </row>
    <row r="16" ht="15.75" customHeight="1">
      <c r="A16" s="54"/>
      <c r="B16" s="55"/>
      <c r="C16" s="54"/>
      <c r="D16" s="106"/>
      <c r="E16" s="106"/>
      <c r="F16" s="106"/>
      <c r="G16" s="106"/>
      <c r="H16" s="106"/>
      <c r="I16" s="106"/>
      <c r="J16" s="82"/>
      <c r="K16" s="106"/>
      <c r="L16" s="106"/>
      <c r="M16" s="106"/>
      <c r="N16" s="106"/>
      <c r="O16" s="106"/>
      <c r="P16" s="106"/>
      <c r="Q16" s="82"/>
      <c r="R16" s="106"/>
      <c r="S16" s="106"/>
      <c r="T16" s="106"/>
      <c r="U16" s="106"/>
      <c r="V16" s="106"/>
      <c r="W16" s="106"/>
      <c r="X16" s="82"/>
      <c r="Y16" s="106"/>
      <c r="Z16" s="106"/>
      <c r="AA16" s="106"/>
      <c r="AB16" s="106"/>
      <c r="AC16" s="106"/>
      <c r="AD16" s="106"/>
      <c r="AE16" s="82"/>
      <c r="AF16" s="106"/>
      <c r="AG16" s="106"/>
      <c r="AH16" s="106"/>
      <c r="AI16" s="106"/>
      <c r="AJ16" s="106"/>
      <c r="AK16" s="106"/>
      <c r="AL16" s="82"/>
      <c r="AM16" s="106"/>
      <c r="AN16" s="106"/>
      <c r="AO16" s="106"/>
      <c r="AP16" s="106"/>
      <c r="AQ16" s="106"/>
      <c r="AR16" s="106"/>
      <c r="AS16" s="82"/>
      <c r="AT16" s="106"/>
      <c r="AU16" s="106"/>
      <c r="AV16" s="106"/>
      <c r="AW16" s="106"/>
      <c r="AX16" s="106"/>
      <c r="AY16" s="106"/>
      <c r="AZ16" s="82"/>
      <c r="BA16" s="106"/>
      <c r="BB16" s="106"/>
      <c r="BC16" s="106"/>
      <c r="BD16" s="106"/>
      <c r="BE16" s="106"/>
      <c r="BF16" s="106"/>
      <c r="BG16" s="82"/>
      <c r="BH16" s="106"/>
      <c r="BI16" s="106"/>
      <c r="BJ16" s="106"/>
      <c r="BK16" s="106"/>
      <c r="BL16" s="106"/>
      <c r="BM16" s="106"/>
      <c r="BN16" s="82"/>
    </row>
    <row r="17" s="50" customFormat="1" ht="24" customHeight="1">
      <c r="A17" s="51">
        <f>'Приложение 1'!A16</f>
        <v>2</v>
      </c>
      <c r="B17" s="52" t="str">
        <f>'Приложение 1'!B16</f>
        <v xml:space="preserve">Оснащение интеллектуальной системой учета</v>
      </c>
      <c r="C17" s="51"/>
      <c r="D17" s="105"/>
      <c r="E17" s="105"/>
      <c r="F17" s="105"/>
      <c r="G17" s="105"/>
      <c r="H17" s="105"/>
      <c r="I17" s="105"/>
      <c r="J17" s="78">
        <f>SUM(J18:J18)</f>
        <v>741.13750000000005</v>
      </c>
      <c r="K17" s="105"/>
      <c r="L17" s="105"/>
      <c r="M17" s="105"/>
      <c r="N17" s="105"/>
      <c r="O17" s="105"/>
      <c r="P17" s="105"/>
      <c r="Q17" s="78">
        <f>SUM(Q18:Q18)</f>
        <v>0</v>
      </c>
      <c r="R17" s="105"/>
      <c r="S17" s="105"/>
      <c r="T17" s="105"/>
      <c r="U17" s="105"/>
      <c r="V17" s="105"/>
      <c r="W17" s="105"/>
      <c r="X17" s="78">
        <f>SUM(X18:X18)</f>
        <v>148.22749999999999</v>
      </c>
      <c r="Y17" s="105"/>
      <c r="Z17" s="105"/>
      <c r="AA17" s="105"/>
      <c r="AB17" s="105"/>
      <c r="AC17" s="105"/>
      <c r="AD17" s="105"/>
      <c r="AE17" s="78">
        <f>SUM(AE18:AE18)</f>
        <v>247.00023400000003</v>
      </c>
      <c r="AF17" s="105"/>
      <c r="AG17" s="105"/>
      <c r="AH17" s="105"/>
      <c r="AI17" s="105"/>
      <c r="AJ17" s="105"/>
      <c r="AK17" s="105"/>
      <c r="AL17" s="78">
        <f>SUM(AL18:AL18)</f>
        <v>0</v>
      </c>
      <c r="AM17" s="105"/>
      <c r="AN17" s="105"/>
      <c r="AO17" s="105"/>
      <c r="AP17" s="105"/>
      <c r="AQ17" s="105"/>
      <c r="AR17" s="105"/>
      <c r="AS17" s="78">
        <f>SUM(AS18:AS18)</f>
        <v>345.90976599999999</v>
      </c>
      <c r="AT17" s="105"/>
      <c r="AU17" s="105"/>
      <c r="AV17" s="105"/>
      <c r="AW17" s="105"/>
      <c r="AX17" s="105"/>
      <c r="AY17" s="105"/>
      <c r="AZ17" s="78">
        <f>SUM(AZ18:AZ18)</f>
        <v>0</v>
      </c>
      <c r="BA17" s="105"/>
      <c r="BB17" s="105"/>
      <c r="BC17" s="105"/>
      <c r="BD17" s="105"/>
      <c r="BE17" s="105"/>
      <c r="BF17" s="105"/>
      <c r="BG17" s="78">
        <f>SUM(BG18:BG18)</f>
        <v>741.13750000000005</v>
      </c>
      <c r="BH17" s="105"/>
      <c r="BI17" s="105"/>
      <c r="BJ17" s="105"/>
      <c r="BK17" s="105"/>
      <c r="BL17" s="105"/>
      <c r="BM17" s="105"/>
      <c r="BN17" s="78">
        <f>SUM(BN18:BN18)</f>
        <v>0</v>
      </c>
    </row>
    <row r="18" ht="30">
      <c r="A18" s="54" t="str">
        <f>'Приложение 1'!A17</f>
        <v>2.1.</v>
      </c>
      <c r="B18" s="55" t="str">
        <f>'Приложение 1'!B17</f>
        <v xml:space="preserve">Оборудование многоквартирных жилых домов интеллектуальной системой учета </v>
      </c>
      <c r="C18" s="54" t="str">
        <f>'Приложение 1'!C17</f>
        <v>N_D01</v>
      </c>
      <c r="D18" s="106"/>
      <c r="E18" s="106"/>
      <c r="F18" s="106"/>
      <c r="G18" s="106"/>
      <c r="H18" s="106"/>
      <c r="I18" s="106"/>
      <c r="J18" s="82">
        <f>BG18</f>
        <v>741.13750000000005</v>
      </c>
      <c r="K18" s="106"/>
      <c r="L18" s="106"/>
      <c r="M18" s="106"/>
      <c r="N18" s="106"/>
      <c r="O18" s="106"/>
      <c r="P18" s="106"/>
      <c r="Q18" s="82">
        <f>BN18</f>
        <v>0</v>
      </c>
      <c r="R18" s="106"/>
      <c r="S18" s="106"/>
      <c r="T18" s="106"/>
      <c r="U18" s="106"/>
      <c r="V18" s="106"/>
      <c r="W18" s="106"/>
      <c r="X18" s="82">
        <f>'Приложение 1'!Q17/1.2</f>
        <v>148.22749999999999</v>
      </c>
      <c r="Y18" s="106"/>
      <c r="Z18" s="106"/>
      <c r="AA18" s="106"/>
      <c r="AB18" s="106"/>
      <c r="AC18" s="106"/>
      <c r="AD18" s="106"/>
      <c r="AE18" s="82">
        <f>'Приложение 1'!V17/1.2</f>
        <v>247.00023400000003</v>
      </c>
      <c r="AF18" s="106"/>
      <c r="AG18" s="106"/>
      <c r="AH18" s="106"/>
      <c r="AI18" s="106"/>
      <c r="AJ18" s="106"/>
      <c r="AK18" s="106"/>
      <c r="AL18" s="82">
        <f>'Приложение 1'!AA17/1.2</f>
        <v>0</v>
      </c>
      <c r="AM18" s="106"/>
      <c r="AN18" s="106"/>
      <c r="AO18" s="106"/>
      <c r="AP18" s="106"/>
      <c r="AQ18" s="106"/>
      <c r="AR18" s="106"/>
      <c r="AS18" s="82">
        <f>'Приложение 1'!AF17/1.2</f>
        <v>345.90976599999999</v>
      </c>
      <c r="AT18" s="106"/>
      <c r="AU18" s="106"/>
      <c r="AV18" s="106"/>
      <c r="AW18" s="106"/>
      <c r="AX18" s="106"/>
      <c r="AY18" s="106"/>
      <c r="AZ18" s="82">
        <f>'Приложение 1'!AK17/1.2</f>
        <v>0</v>
      </c>
      <c r="BA18" s="106"/>
      <c r="BB18" s="106"/>
      <c r="BC18" s="106"/>
      <c r="BD18" s="106"/>
      <c r="BE18" s="106"/>
      <c r="BF18" s="106"/>
      <c r="BG18" s="82">
        <f>AS18+AE18+X18</f>
        <v>741.13750000000005</v>
      </c>
      <c r="BH18" s="106"/>
      <c r="BI18" s="106"/>
      <c r="BJ18" s="106"/>
      <c r="BK18" s="106"/>
      <c r="BL18" s="106"/>
      <c r="BM18" s="106"/>
      <c r="BN18" s="82"/>
    </row>
    <row r="19" ht="7.5" customHeight="1">
      <c r="A19" s="54"/>
      <c r="B19" s="55"/>
      <c r="C19" s="54"/>
      <c r="D19" s="106"/>
      <c r="E19" s="106"/>
      <c r="F19" s="106"/>
      <c r="G19" s="106"/>
      <c r="H19" s="106"/>
      <c r="I19" s="106"/>
      <c r="J19" s="82"/>
      <c r="K19" s="106"/>
      <c r="L19" s="106"/>
      <c r="M19" s="106"/>
      <c r="N19" s="106"/>
      <c r="O19" s="106"/>
      <c r="P19" s="106"/>
      <c r="Q19" s="82"/>
      <c r="R19" s="106"/>
      <c r="S19" s="106"/>
      <c r="T19" s="106"/>
      <c r="U19" s="106"/>
      <c r="V19" s="106"/>
      <c r="W19" s="106"/>
      <c r="X19" s="82"/>
      <c r="Y19" s="106"/>
      <c r="Z19" s="106"/>
      <c r="AA19" s="106"/>
      <c r="AB19" s="106"/>
      <c r="AC19" s="106"/>
      <c r="AD19" s="106"/>
      <c r="AE19" s="82"/>
      <c r="AF19" s="106"/>
      <c r="AG19" s="106"/>
      <c r="AH19" s="106"/>
      <c r="AI19" s="106"/>
      <c r="AJ19" s="106"/>
      <c r="AK19" s="106"/>
      <c r="AL19" s="82"/>
      <c r="AM19" s="106"/>
      <c r="AN19" s="106"/>
      <c r="AO19" s="106"/>
      <c r="AP19" s="106"/>
      <c r="AQ19" s="106"/>
      <c r="AR19" s="106"/>
      <c r="AS19" s="82"/>
      <c r="AT19" s="106"/>
      <c r="AU19" s="106"/>
      <c r="AV19" s="106"/>
      <c r="AW19" s="106"/>
      <c r="AX19" s="106"/>
      <c r="AY19" s="106"/>
      <c r="AZ19" s="82"/>
      <c r="BA19" s="106"/>
      <c r="BB19" s="106"/>
      <c r="BC19" s="106"/>
      <c r="BD19" s="106"/>
      <c r="BE19" s="106"/>
      <c r="BF19" s="106"/>
      <c r="BG19" s="82"/>
      <c r="BH19" s="106"/>
      <c r="BI19" s="106"/>
      <c r="BJ19" s="106"/>
      <c r="BK19" s="106"/>
      <c r="BL19" s="106"/>
      <c r="BM19" s="106"/>
      <c r="BN19" s="82"/>
    </row>
    <row r="20" s="50" customFormat="1" ht="19.5" customHeight="1" outlineLevel="1">
      <c r="A20" s="51">
        <f>'Приложение 1'!A19</f>
        <v>3</v>
      </c>
      <c r="B20" s="52" t="str">
        <f>'Приложение 1'!B19</f>
        <v xml:space="preserve">Иные проекты</v>
      </c>
      <c r="C20" s="51"/>
      <c r="D20" s="105"/>
      <c r="E20" s="105"/>
      <c r="F20" s="105"/>
      <c r="G20" s="105"/>
      <c r="H20" s="105"/>
      <c r="I20" s="105"/>
      <c r="J20" s="107">
        <f>SUM(J21:J24)</f>
        <v>41.810833333333335</v>
      </c>
      <c r="K20" s="105"/>
      <c r="L20" s="105"/>
      <c r="M20" s="105"/>
      <c r="N20" s="105"/>
      <c r="O20" s="105"/>
      <c r="P20" s="105"/>
      <c r="Q20" s="78">
        <f>SUM(Q24:Q24)</f>
        <v>0</v>
      </c>
      <c r="R20" s="105"/>
      <c r="S20" s="105"/>
      <c r="T20" s="105"/>
      <c r="U20" s="105"/>
      <c r="V20" s="105"/>
      <c r="W20" s="105"/>
      <c r="X20" s="107">
        <f>SUM(X21:X24)</f>
        <v>41.810833333333335</v>
      </c>
      <c r="Y20" s="105"/>
      <c r="Z20" s="105"/>
      <c r="AA20" s="105"/>
      <c r="AB20" s="105"/>
      <c r="AC20" s="105"/>
      <c r="AD20" s="105"/>
      <c r="AE20" s="107">
        <f>SUM(AE21:AE24)</f>
        <v>0</v>
      </c>
      <c r="AF20" s="105"/>
      <c r="AG20" s="105"/>
      <c r="AH20" s="105"/>
      <c r="AI20" s="105"/>
      <c r="AJ20" s="105"/>
      <c r="AK20" s="105"/>
      <c r="AL20" s="78">
        <f>SUM(AL24:AL24)</f>
        <v>0</v>
      </c>
      <c r="AM20" s="105"/>
      <c r="AN20" s="105"/>
      <c r="AO20" s="105"/>
      <c r="AP20" s="105"/>
      <c r="AQ20" s="105"/>
      <c r="AR20" s="105"/>
      <c r="AS20" s="78">
        <f>SUM(AS24:AS24)</f>
        <v>0</v>
      </c>
      <c r="AT20" s="105"/>
      <c r="AU20" s="105"/>
      <c r="AV20" s="105"/>
      <c r="AW20" s="105"/>
      <c r="AX20" s="105"/>
      <c r="AY20" s="105"/>
      <c r="AZ20" s="78">
        <f>SUM(AZ24:AZ24)</f>
        <v>0</v>
      </c>
      <c r="BA20" s="105"/>
      <c r="BB20" s="105"/>
      <c r="BC20" s="105"/>
      <c r="BD20" s="105"/>
      <c r="BE20" s="105"/>
      <c r="BF20" s="105"/>
      <c r="BG20" s="107">
        <f>SUM(BG21:BG24)</f>
        <v>41.810833333333335</v>
      </c>
      <c r="BH20" s="105"/>
      <c r="BI20" s="105"/>
      <c r="BJ20" s="105"/>
      <c r="BK20" s="105"/>
      <c r="BL20" s="105"/>
      <c r="BM20" s="105"/>
      <c r="BN20" s="78">
        <f>SUM(BN24:BN24)</f>
        <v>0</v>
      </c>
    </row>
    <row r="21" s="50" customFormat="1" ht="19.5" customHeight="1" outlineLevel="1">
      <c r="A21" s="54" t="str">
        <f>'Приложение 1'!A20</f>
        <v>3.1.</v>
      </c>
      <c r="B21" s="55" t="str">
        <f>'Приложение 1'!B20</f>
        <v xml:space="preserve">Быстровозводимые центры обслуживания клиентов</v>
      </c>
      <c r="C21" s="54" t="str">
        <f>'Приложение 1'!C20</f>
        <v>N_D02</v>
      </c>
      <c r="D21" s="106"/>
      <c r="E21" s="106"/>
      <c r="F21" s="106"/>
      <c r="G21" s="106"/>
      <c r="H21" s="106"/>
      <c r="I21" s="106"/>
      <c r="J21" s="82">
        <f t="shared" ref="J21:J24" si="35">BG21</f>
        <v>17.056666666666668</v>
      </c>
      <c r="K21" s="106"/>
      <c r="L21" s="106"/>
      <c r="M21" s="106"/>
      <c r="N21" s="106"/>
      <c r="O21" s="106"/>
      <c r="P21" s="106"/>
      <c r="Q21" s="82">
        <f t="shared" ref="Q21:Q24" si="36">BN21</f>
        <v>0</v>
      </c>
      <c r="R21" s="106"/>
      <c r="S21" s="106"/>
      <c r="T21" s="106"/>
      <c r="U21" s="106"/>
      <c r="V21" s="106"/>
      <c r="W21" s="106"/>
      <c r="X21" s="82">
        <f>'Приложение 1'!Q20/1.2</f>
        <v>17.056666666666668</v>
      </c>
      <c r="Y21" s="106"/>
      <c r="Z21" s="106"/>
      <c r="AA21" s="106"/>
      <c r="AB21" s="106"/>
      <c r="AC21" s="106"/>
      <c r="AD21" s="106"/>
      <c r="AE21" s="82">
        <f>'Приложение 1'!V20/1.2</f>
        <v>0</v>
      </c>
      <c r="AF21" s="106"/>
      <c r="AG21" s="106"/>
      <c r="AH21" s="106"/>
      <c r="AI21" s="106"/>
      <c r="AJ21" s="106"/>
      <c r="AK21" s="106"/>
      <c r="AL21" s="82">
        <f>'Приложение 1'!AA20/1.2</f>
        <v>0</v>
      </c>
      <c r="AM21" s="106"/>
      <c r="AN21" s="106"/>
      <c r="AO21" s="106"/>
      <c r="AP21" s="106"/>
      <c r="AQ21" s="106"/>
      <c r="AR21" s="106"/>
      <c r="AS21" s="82">
        <f>'Приложение 1'!AF20/1.2</f>
        <v>0</v>
      </c>
      <c r="AT21" s="106"/>
      <c r="AU21" s="106"/>
      <c r="AV21" s="106"/>
      <c r="AW21" s="106"/>
      <c r="AX21" s="106"/>
      <c r="AY21" s="106"/>
      <c r="AZ21" s="82">
        <f>'Приложение 1'!AK20/1.2</f>
        <v>0</v>
      </c>
      <c r="BA21" s="106"/>
      <c r="BB21" s="106"/>
      <c r="BC21" s="106"/>
      <c r="BD21" s="106"/>
      <c r="BE21" s="106"/>
      <c r="BF21" s="106"/>
      <c r="BG21" s="82">
        <f t="shared" ref="BG21:BG24" si="37">AS21+AE21+X21</f>
        <v>17.056666666666668</v>
      </c>
      <c r="BH21" s="105"/>
      <c r="BI21" s="105"/>
      <c r="BJ21" s="105"/>
      <c r="BK21" s="105"/>
      <c r="BL21" s="105"/>
      <c r="BM21" s="105"/>
      <c r="BN21" s="78"/>
    </row>
    <row r="22" s="50" customFormat="1" ht="19.5" customHeight="1" outlineLevel="1">
      <c r="A22" s="54" t="str">
        <f>'Приложение 1'!A21</f>
        <v>3.2.</v>
      </c>
      <c r="B22" s="55" t="str">
        <f>'Приложение 1'!B21</f>
        <v xml:space="preserve">Терминалы электронной очереди</v>
      </c>
      <c r="C22" s="54" t="str">
        <f>'Приложение 1'!C21</f>
        <v>N_D03</v>
      </c>
      <c r="D22" s="106"/>
      <c r="E22" s="106"/>
      <c r="F22" s="106"/>
      <c r="G22" s="106"/>
      <c r="H22" s="106"/>
      <c r="I22" s="106"/>
      <c r="J22" s="82">
        <f t="shared" si="35"/>
        <v>2.4683333333333337</v>
      </c>
      <c r="K22" s="106"/>
      <c r="L22" s="106"/>
      <c r="M22" s="106"/>
      <c r="N22" s="106"/>
      <c r="O22" s="106"/>
      <c r="P22" s="106"/>
      <c r="Q22" s="82">
        <f t="shared" si="36"/>
        <v>0</v>
      </c>
      <c r="R22" s="106"/>
      <c r="S22" s="106"/>
      <c r="T22" s="106"/>
      <c r="U22" s="106"/>
      <c r="V22" s="106"/>
      <c r="W22" s="106"/>
      <c r="X22" s="82">
        <f>'Приложение 1'!Q21/1.2</f>
        <v>2.4683333333333337</v>
      </c>
      <c r="Y22" s="106"/>
      <c r="Z22" s="106"/>
      <c r="AA22" s="106"/>
      <c r="AB22" s="106"/>
      <c r="AC22" s="106"/>
      <c r="AD22" s="106"/>
      <c r="AE22" s="82">
        <f>'Приложение 1'!V21/1.2</f>
        <v>0</v>
      </c>
      <c r="AF22" s="106"/>
      <c r="AG22" s="106"/>
      <c r="AH22" s="106"/>
      <c r="AI22" s="106"/>
      <c r="AJ22" s="106"/>
      <c r="AK22" s="106"/>
      <c r="AL22" s="82">
        <f>'Приложение 1'!AA21/1.2</f>
        <v>0</v>
      </c>
      <c r="AM22" s="106"/>
      <c r="AN22" s="106"/>
      <c r="AO22" s="106"/>
      <c r="AP22" s="106"/>
      <c r="AQ22" s="106"/>
      <c r="AR22" s="106"/>
      <c r="AS22" s="82">
        <f>'Приложение 1'!AF21/1.2</f>
        <v>0</v>
      </c>
      <c r="AT22" s="106"/>
      <c r="AU22" s="106"/>
      <c r="AV22" s="106"/>
      <c r="AW22" s="106"/>
      <c r="AX22" s="106"/>
      <c r="AY22" s="106"/>
      <c r="AZ22" s="82">
        <f>'Приложение 1'!AK21/1.2</f>
        <v>0</v>
      </c>
      <c r="BA22" s="106"/>
      <c r="BB22" s="106"/>
      <c r="BC22" s="106"/>
      <c r="BD22" s="106"/>
      <c r="BE22" s="106"/>
      <c r="BF22" s="106"/>
      <c r="BG22" s="82">
        <f t="shared" si="37"/>
        <v>2.4683333333333337</v>
      </c>
      <c r="BH22" s="105"/>
      <c r="BI22" s="105"/>
      <c r="BJ22" s="105"/>
      <c r="BK22" s="105"/>
      <c r="BL22" s="105"/>
      <c r="BM22" s="105"/>
      <c r="BN22" s="78"/>
    </row>
    <row r="23" s="50" customFormat="1" ht="19.5" customHeight="1" outlineLevel="1">
      <c r="A23" s="54" t="str">
        <f>'Приложение 1'!A22</f>
        <v>3.3.</v>
      </c>
      <c r="B23" s="55" t="str">
        <f>'Приложение 1'!B22</f>
        <v xml:space="preserve">Клиентские терминалы</v>
      </c>
      <c r="C23" s="54" t="str">
        <f>'Приложение 1'!C22</f>
        <v>N_D04</v>
      </c>
      <c r="D23" s="106"/>
      <c r="E23" s="106"/>
      <c r="F23" s="106"/>
      <c r="G23" s="106"/>
      <c r="H23" s="106"/>
      <c r="I23" s="106"/>
      <c r="J23" s="82">
        <f t="shared" si="35"/>
        <v>5.0391666666666666</v>
      </c>
      <c r="K23" s="106"/>
      <c r="L23" s="106"/>
      <c r="M23" s="106"/>
      <c r="N23" s="106"/>
      <c r="O23" s="106"/>
      <c r="P23" s="106"/>
      <c r="Q23" s="82">
        <f t="shared" si="36"/>
        <v>0</v>
      </c>
      <c r="R23" s="106"/>
      <c r="S23" s="106"/>
      <c r="T23" s="106"/>
      <c r="U23" s="106"/>
      <c r="V23" s="106"/>
      <c r="W23" s="106"/>
      <c r="X23" s="82">
        <f>'Приложение 1'!Q22/1.2</f>
        <v>5.0391666666666666</v>
      </c>
      <c r="Y23" s="106"/>
      <c r="Z23" s="106"/>
      <c r="AA23" s="106"/>
      <c r="AB23" s="106"/>
      <c r="AC23" s="106"/>
      <c r="AD23" s="106"/>
      <c r="AE23" s="82">
        <f>'Приложение 1'!V22/1.2</f>
        <v>0</v>
      </c>
      <c r="AF23" s="106"/>
      <c r="AG23" s="106"/>
      <c r="AH23" s="106"/>
      <c r="AI23" s="106"/>
      <c r="AJ23" s="106"/>
      <c r="AK23" s="106"/>
      <c r="AL23" s="82">
        <f>'Приложение 1'!AA22/1.2</f>
        <v>0</v>
      </c>
      <c r="AM23" s="106"/>
      <c r="AN23" s="106"/>
      <c r="AO23" s="106"/>
      <c r="AP23" s="106"/>
      <c r="AQ23" s="106"/>
      <c r="AR23" s="106"/>
      <c r="AS23" s="82">
        <f>'Приложение 1'!AF22/1.2</f>
        <v>0</v>
      </c>
      <c r="AT23" s="106"/>
      <c r="AU23" s="106"/>
      <c r="AV23" s="106"/>
      <c r="AW23" s="106"/>
      <c r="AX23" s="106"/>
      <c r="AY23" s="106"/>
      <c r="AZ23" s="82">
        <f>'Приложение 1'!AK22/1.2</f>
        <v>0</v>
      </c>
      <c r="BA23" s="106"/>
      <c r="BB23" s="106"/>
      <c r="BC23" s="106"/>
      <c r="BD23" s="106"/>
      <c r="BE23" s="106"/>
      <c r="BF23" s="106"/>
      <c r="BG23" s="82">
        <f t="shared" si="37"/>
        <v>5.0391666666666666</v>
      </c>
      <c r="BH23" s="105"/>
      <c r="BI23" s="105"/>
      <c r="BJ23" s="105"/>
      <c r="BK23" s="105"/>
      <c r="BL23" s="105"/>
      <c r="BM23" s="105"/>
      <c r="BN23" s="78"/>
    </row>
    <row r="24" ht="18" customHeight="1" outlineLevel="1">
      <c r="A24" s="54" t="str">
        <f>'Приложение 1'!A23</f>
        <v>3.4.</v>
      </c>
      <c r="B24" s="55" t="str">
        <f>'Приложение 1'!B23</f>
        <v xml:space="preserve">Грузопассажирские микроавтобусы</v>
      </c>
      <c r="C24" s="54" t="str">
        <f>'Приложение 1'!C23</f>
        <v>N_D05</v>
      </c>
      <c r="D24" s="106"/>
      <c r="E24" s="106"/>
      <c r="F24" s="106"/>
      <c r="G24" s="106"/>
      <c r="H24" s="106"/>
      <c r="I24" s="106"/>
      <c r="J24" s="108">
        <f t="shared" si="35"/>
        <v>17.24666666666667</v>
      </c>
      <c r="K24" s="106"/>
      <c r="L24" s="106"/>
      <c r="M24" s="106"/>
      <c r="N24" s="106"/>
      <c r="O24" s="106"/>
      <c r="P24" s="106"/>
      <c r="Q24" s="108">
        <f t="shared" si="36"/>
        <v>0</v>
      </c>
      <c r="R24" s="106"/>
      <c r="S24" s="106"/>
      <c r="T24" s="106"/>
      <c r="U24" s="106"/>
      <c r="V24" s="106"/>
      <c r="W24" s="106"/>
      <c r="X24" s="108">
        <f>'Приложение 1'!Q23/1.2</f>
        <v>17.24666666666667</v>
      </c>
      <c r="Y24" s="106"/>
      <c r="Z24" s="106"/>
      <c r="AA24" s="106"/>
      <c r="AB24" s="106"/>
      <c r="AC24" s="106"/>
      <c r="AD24" s="106"/>
      <c r="AE24" s="108">
        <f>'Приложение 1'!V23/1.2</f>
        <v>0</v>
      </c>
      <c r="AF24" s="106"/>
      <c r="AG24" s="106"/>
      <c r="AH24" s="106"/>
      <c r="AI24" s="106"/>
      <c r="AJ24" s="106"/>
      <c r="AK24" s="106"/>
      <c r="AL24" s="108">
        <f>'Приложение 1'!AA23/1.2</f>
        <v>0</v>
      </c>
      <c r="AM24" s="106"/>
      <c r="AN24" s="106"/>
      <c r="AO24" s="106"/>
      <c r="AP24" s="106"/>
      <c r="AQ24" s="106"/>
      <c r="AR24" s="106"/>
      <c r="AS24" s="108">
        <f>'Приложение 1'!AF23/1.2</f>
        <v>0</v>
      </c>
      <c r="AT24" s="106"/>
      <c r="AU24" s="106"/>
      <c r="AV24" s="106"/>
      <c r="AW24" s="106"/>
      <c r="AX24" s="106"/>
      <c r="AY24" s="106"/>
      <c r="AZ24" s="108">
        <f>'Приложение 1'!AK23/1.2</f>
        <v>0</v>
      </c>
      <c r="BA24" s="106"/>
      <c r="BB24" s="106"/>
      <c r="BC24" s="106"/>
      <c r="BD24" s="106"/>
      <c r="BE24" s="106"/>
      <c r="BF24" s="106"/>
      <c r="BG24" s="108">
        <f t="shared" si="37"/>
        <v>17.24666666666667</v>
      </c>
      <c r="BH24" s="106"/>
      <c r="BI24" s="106"/>
      <c r="BJ24" s="106"/>
      <c r="BK24" s="106"/>
      <c r="BL24" s="106"/>
      <c r="BM24" s="106"/>
      <c r="BN24" s="106"/>
    </row>
    <row r="25" s="50" customFormat="1">
      <c r="A25" s="51"/>
      <c r="B25" s="109" t="str">
        <f>'Приложение 1'!B24</f>
        <v>ИТОГО</v>
      </c>
      <c r="C25" s="51"/>
      <c r="D25" s="105"/>
      <c r="E25" s="105"/>
      <c r="F25" s="105"/>
      <c r="G25" s="105"/>
      <c r="H25" s="105"/>
      <c r="I25" s="105"/>
      <c r="J25" s="78">
        <f>J15+J17+J20</f>
        <v>782.94833333333338</v>
      </c>
      <c r="K25" s="105"/>
      <c r="L25" s="105"/>
      <c r="M25" s="105"/>
      <c r="N25" s="105"/>
      <c r="O25" s="105"/>
      <c r="P25" s="105"/>
      <c r="Q25" s="78">
        <f>Q15+Q17+Q20</f>
        <v>0</v>
      </c>
      <c r="R25" s="105"/>
      <c r="S25" s="105"/>
      <c r="T25" s="105"/>
      <c r="U25" s="105"/>
      <c r="V25" s="105"/>
      <c r="W25" s="105"/>
      <c r="X25" s="78">
        <f>X15+X17+X20</f>
        <v>190.03833333333333</v>
      </c>
      <c r="Y25" s="105"/>
      <c r="Z25" s="105"/>
      <c r="AA25" s="105"/>
      <c r="AB25" s="105"/>
      <c r="AC25" s="105"/>
      <c r="AD25" s="105"/>
      <c r="AE25" s="78">
        <f>AE15+AE17+AE20</f>
        <v>247.00023400000003</v>
      </c>
      <c r="AF25" s="105"/>
      <c r="AG25" s="105"/>
      <c r="AH25" s="105"/>
      <c r="AI25" s="105"/>
      <c r="AJ25" s="105"/>
      <c r="AK25" s="105"/>
      <c r="AL25" s="78">
        <f>AL15+AL17+AL20</f>
        <v>0</v>
      </c>
      <c r="AM25" s="105"/>
      <c r="AN25" s="105"/>
      <c r="AO25" s="105"/>
      <c r="AP25" s="105"/>
      <c r="AQ25" s="105"/>
      <c r="AR25" s="105"/>
      <c r="AS25" s="78">
        <f>AS15+AS17+AS20</f>
        <v>345.90976599999999</v>
      </c>
      <c r="AT25" s="105"/>
      <c r="AU25" s="105"/>
      <c r="AV25" s="105"/>
      <c r="AW25" s="105"/>
      <c r="AX25" s="105"/>
      <c r="AY25" s="105"/>
      <c r="AZ25" s="78">
        <f>AZ15+AZ17+AZ20</f>
        <v>0</v>
      </c>
      <c r="BA25" s="105"/>
      <c r="BB25" s="105"/>
      <c r="BC25" s="105"/>
      <c r="BD25" s="105"/>
      <c r="BE25" s="105"/>
      <c r="BF25" s="105"/>
      <c r="BG25" s="78">
        <f>BG15+BG17+BG20</f>
        <v>782.94833333333338</v>
      </c>
      <c r="BH25" s="105"/>
      <c r="BI25" s="105"/>
      <c r="BJ25" s="105"/>
      <c r="BK25" s="105"/>
      <c r="BL25" s="105"/>
      <c r="BM25" s="105"/>
      <c r="BN25" s="78">
        <f>BN15+BN17+BN20</f>
        <v>0</v>
      </c>
    </row>
    <row r="27" ht="23.25" hidden="1" customHeight="1" outlineLevel="1">
      <c r="A27" s="39" t="s">
        <v>54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</row>
    <row r="28" ht="23.25" hidden="1" customHeight="1" outlineLevel="1">
      <c r="A28" s="39" t="s">
        <v>55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</row>
    <row r="29" ht="37.5" hidden="1" customHeight="1" outlineLevel="1">
      <c r="A29" s="43" t="s">
        <v>78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</row>
    <row r="30" ht="16.5" hidden="1" customHeight="1" outlineLevel="1">
      <c r="A30" s="43" t="s">
        <v>79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</row>
    <row r="31" ht="19.5" hidden="1" customHeight="1" outlineLevel="1">
      <c r="A31" s="43" t="s">
        <v>101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</row>
    <row r="32" ht="19.5" hidden="1" customHeight="1" outlineLevel="1">
      <c r="A32" s="43" t="s">
        <v>102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</row>
    <row r="33" ht="38.25" hidden="1" customHeight="1" outlineLevel="1">
      <c r="A33" s="110" t="s">
        <v>116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</row>
    <row r="34" ht="21.75" customHeight="1" collapsed="1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</row>
    <row r="36" outlineLevel="1">
      <c r="B36" s="40" t="s">
        <v>58</v>
      </c>
      <c r="BC36" s="1" t="s">
        <v>57</v>
      </c>
    </row>
    <row r="37" outlineLevel="1">
      <c r="B37" s="1" t="s">
        <v>59</v>
      </c>
    </row>
  </sheetData>
  <mergeCells count="33">
    <mergeCell ref="A4:AE4"/>
    <mergeCell ref="A5:AE5"/>
    <mergeCell ref="A7:AE7"/>
    <mergeCell ref="A8:AE8"/>
    <mergeCell ref="A9:AE9"/>
    <mergeCell ref="A10:A13"/>
    <mergeCell ref="B10:B13"/>
    <mergeCell ref="C10:C13"/>
    <mergeCell ref="D10:Q11"/>
    <mergeCell ref="R10:BN10"/>
    <mergeCell ref="R11:X11"/>
    <mergeCell ref="Y11:AE11"/>
    <mergeCell ref="AF11:AL11"/>
    <mergeCell ref="AM11:AS11"/>
    <mergeCell ref="AT11:AZ11"/>
    <mergeCell ref="BA11:BG11"/>
    <mergeCell ref="BH11:BN11"/>
    <mergeCell ref="D12:J12"/>
    <mergeCell ref="K12:Q12"/>
    <mergeCell ref="R12:X12"/>
    <mergeCell ref="Y12:AE12"/>
    <mergeCell ref="AF12:AL12"/>
    <mergeCell ref="AM12:AS12"/>
    <mergeCell ref="AT12:AZ12"/>
    <mergeCell ref="BA12:BG12"/>
    <mergeCell ref="BH12:BN12"/>
    <mergeCell ref="A27:BG27"/>
    <mergeCell ref="A28:BG28"/>
    <mergeCell ref="A29:BG29"/>
    <mergeCell ref="A30:BG30"/>
    <mergeCell ref="A31:BG31"/>
    <mergeCell ref="A32:BG32"/>
    <mergeCell ref="A33:BG33"/>
  </mergeCells>
  <printOptions headings="0" gridLines="0"/>
  <pageMargins left="0.35433070866141736" right="0.35433070866141736" top="0.39370078740157477" bottom="0.35433070866141736" header="0.31496062992125984" footer="0.15748031496062992"/>
  <pageSetup blackAndWhite="0" cellComments="none" copies="1" draft="0" errors="displayed" firstPageNumber="-1" fitToHeight="1" fitToWidth="2" horizontalDpi="600" orientation="landscape" pageOrder="downThenOver" paperSize="8" scale="80" useFirstPageNumber="0" usePrinterDefaults="1" verticalDpi="600"/>
  <headerFooter differentFirst="1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1"/>
  </sheetPr>
  <sheetViews>
    <sheetView workbookViewId="0" zoomScale="80">
      <pane activePane="bottomRight" state="frozen" topLeftCell="D17" xSplit="3" ySplit="16"/>
      <selection activeCell="M68" activeCellId="0" sqref="M68"/>
    </sheetView>
  </sheetViews>
  <sheetFormatPr defaultColWidth="9" defaultRowHeight="15" outlineLevelCol="1" outlineLevelRow="1"/>
  <cols>
    <col bestFit="1" customWidth="1" min="1" max="1" style="112" width="8.875"/>
    <col bestFit="1" customWidth="1" min="2" max="2" style="113" width="60.75"/>
    <col bestFit="1" customWidth="1" hidden="1" min="3" max="3" style="111" width="16.25"/>
    <col bestFit="1" customWidth="1" min="4" max="4" style="111" width="16.625"/>
    <col bestFit="1" customWidth="1" min="5" max="5" style="111" width="17.125"/>
    <col bestFit="1" customWidth="1" hidden="1" min="6" max="6" outlineLevel="1" style="111" width="17.125"/>
    <col bestFit="1" collapsed="1" customWidth="1" min="7" max="7" style="111" width="17.125"/>
    <col bestFit="1" customWidth="1" hidden="1" min="8" max="8" outlineLevel="1" style="111" width="17.125"/>
    <col bestFit="1" collapsed="1" customWidth="1" min="9" max="9" style="111" width="17.75"/>
    <col bestFit="1" customWidth="1" hidden="1" min="10" max="10" outlineLevel="1" style="111" width="16"/>
    <col bestFit="1" collapsed="1" min="11" max="11" style="111" width="9"/>
    <col bestFit="1" min="12" max="251" style="111" width="9"/>
    <col bestFit="1" customWidth="1" min="252" max="252" style="111" width="8.875"/>
    <col bestFit="1" customWidth="1" min="253" max="253" style="111" width="72.75"/>
    <col bestFit="1" customWidth="1" min="254" max="254" style="111" width="10.75"/>
    <col bestFit="1" customWidth="1" min="255" max="255" style="111" width="8.625"/>
    <col bestFit="1" customWidth="1" min="256" max="256" style="111" width="9"/>
    <col bestFit="1" customWidth="1" min="257" max="257" style="111" width="13.375"/>
    <col bestFit="1" customWidth="1" min="258" max="258" style="111" width="17.125"/>
    <col bestFit="1" customWidth="1" min="259" max="259" style="111" width="13.25"/>
    <col bestFit="1" customWidth="1" min="260" max="260" style="111" width="17.375"/>
    <col bestFit="1" customWidth="1" min="261" max="261" style="111" width="13.125"/>
    <col bestFit="1" customWidth="1" min="262" max="262" style="111" width="16.5"/>
    <col bestFit="1" customWidth="1" min="263" max="263" style="111" width="13.25"/>
    <col bestFit="1" customWidth="1" min="264" max="264" style="111" width="17.125"/>
    <col bestFit="1" customWidth="1" min="265" max="265" style="111" width="91.875"/>
    <col bestFit="1" customWidth="1" min="266" max="266" style="111" width="157.375"/>
    <col bestFit="1" min="267" max="507" style="111" width="9"/>
    <col bestFit="1" customWidth="1" min="508" max="508" style="111" width="8.875"/>
    <col bestFit="1" customWidth="1" min="509" max="509" style="111" width="72.75"/>
    <col bestFit="1" customWidth="1" min="510" max="510" style="111" width="10.75"/>
    <col bestFit="1" customWidth="1" min="511" max="511" style="111" width="8.625"/>
    <col bestFit="1" customWidth="1" min="512" max="512" style="111" width="9"/>
    <col bestFit="1" customWidth="1" min="513" max="513" style="111" width="13.375"/>
    <col bestFit="1" customWidth="1" min="514" max="514" style="111" width="17.125"/>
    <col bestFit="1" customWidth="1" min="515" max="515" style="111" width="13.25"/>
    <col bestFit="1" customWidth="1" min="516" max="516" style="111" width="17.375"/>
    <col bestFit="1" customWidth="1" min="517" max="517" style="111" width="13.125"/>
    <col bestFit="1" customWidth="1" min="518" max="518" style="111" width="16.5"/>
    <col bestFit="1" customWidth="1" min="519" max="519" style="111" width="13.25"/>
    <col bestFit="1" customWidth="1" min="520" max="520" style="111" width="17.125"/>
    <col bestFit="1" customWidth="1" min="521" max="521" style="111" width="91.875"/>
    <col bestFit="1" customWidth="1" min="522" max="522" style="111" width="157.375"/>
    <col bestFit="1" min="523" max="763" style="111" width="9"/>
    <col bestFit="1" customWidth="1" min="764" max="764" style="111" width="8.875"/>
    <col bestFit="1" customWidth="1" min="765" max="765" style="111" width="72.75"/>
    <col bestFit="1" customWidth="1" min="766" max="766" style="111" width="10.75"/>
    <col bestFit="1" customWidth="1" min="767" max="767" style="111" width="8.625"/>
    <col bestFit="1" customWidth="1" min="768" max="768" style="111" width="9"/>
    <col bestFit="1" customWidth="1" min="769" max="769" style="111" width="13.375"/>
    <col bestFit="1" customWidth="1" min="770" max="770" style="111" width="17.125"/>
    <col bestFit="1" customWidth="1" min="771" max="771" style="111" width="13.25"/>
    <col bestFit="1" customWidth="1" min="772" max="772" style="111" width="17.375"/>
    <col bestFit="1" customWidth="1" min="773" max="773" style="111" width="13.125"/>
    <col bestFit="1" customWidth="1" min="774" max="774" style="111" width="16.5"/>
    <col bestFit="1" customWidth="1" min="775" max="775" style="111" width="13.25"/>
    <col bestFit="1" customWidth="1" min="776" max="776" style="111" width="17.125"/>
    <col bestFit="1" customWidth="1" min="777" max="777" style="111" width="91.875"/>
    <col bestFit="1" customWidth="1" min="778" max="778" style="111" width="157.375"/>
    <col bestFit="1" min="779" max="1019" style="111" width="9"/>
    <col bestFit="1" customWidth="1" min="1020" max="1020" style="111" width="8.875"/>
    <col bestFit="1" customWidth="1" min="1021" max="1021" style="111" width="72.75"/>
    <col bestFit="1" customWidth="1" min="1022" max="1022" style="111" width="10.75"/>
    <col bestFit="1" customWidth="1" min="1023" max="1023" style="111" width="8.625"/>
    <col bestFit="1" customWidth="1" min="1024" max="1024" style="111" width="9"/>
    <col bestFit="1" customWidth="1" min="1025" max="1025" style="111" width="13.375"/>
    <col bestFit="1" customWidth="1" min="1026" max="1026" style="111" width="17.125"/>
    <col bestFit="1" customWidth="1" min="1027" max="1027" style="111" width="13.25"/>
    <col bestFit="1" customWidth="1" min="1028" max="1028" style="111" width="17.375"/>
    <col bestFit="1" customWidth="1" min="1029" max="1029" style="111" width="13.125"/>
    <col bestFit="1" customWidth="1" min="1030" max="1030" style="111" width="16.5"/>
    <col bestFit="1" customWidth="1" min="1031" max="1031" style="111" width="13.25"/>
    <col bestFit="1" customWidth="1" min="1032" max="1032" style="111" width="17.125"/>
    <col bestFit="1" customWidth="1" min="1033" max="1033" style="111" width="91.875"/>
    <col bestFit="1" customWidth="1" min="1034" max="1034" style="111" width="157.375"/>
    <col bestFit="1" min="1035" max="1275" style="111" width="9"/>
    <col bestFit="1" customWidth="1" min="1276" max="1276" style="111" width="8.875"/>
    <col bestFit="1" customWidth="1" min="1277" max="1277" style="111" width="72.75"/>
    <col bestFit="1" customWidth="1" min="1278" max="1278" style="111" width="10.75"/>
    <col bestFit="1" customWidth="1" min="1279" max="1279" style="111" width="8.625"/>
    <col bestFit="1" customWidth="1" min="1280" max="1280" style="111" width="9"/>
    <col bestFit="1" customWidth="1" min="1281" max="1281" style="111" width="13.375"/>
    <col bestFit="1" customWidth="1" min="1282" max="1282" style="111" width="17.125"/>
    <col bestFit="1" customWidth="1" min="1283" max="1283" style="111" width="13.25"/>
    <col bestFit="1" customWidth="1" min="1284" max="1284" style="111" width="17.375"/>
    <col bestFit="1" customWidth="1" min="1285" max="1285" style="111" width="13.125"/>
    <col bestFit="1" customWidth="1" min="1286" max="1286" style="111" width="16.5"/>
    <col bestFit="1" customWidth="1" min="1287" max="1287" style="111" width="13.25"/>
    <col bestFit="1" customWidth="1" min="1288" max="1288" style="111" width="17.125"/>
    <col bestFit="1" customWidth="1" min="1289" max="1289" style="111" width="91.875"/>
    <col bestFit="1" customWidth="1" min="1290" max="1290" style="111" width="157.375"/>
    <col bestFit="1" min="1291" max="1531" style="111" width="9"/>
    <col bestFit="1" customWidth="1" min="1532" max="1532" style="111" width="8.875"/>
    <col bestFit="1" customWidth="1" min="1533" max="1533" style="111" width="72.75"/>
    <col bestFit="1" customWidth="1" min="1534" max="1534" style="111" width="10.75"/>
    <col bestFit="1" customWidth="1" min="1535" max="1535" style="111" width="8.625"/>
    <col bestFit="1" customWidth="1" min="1536" max="1536" style="111" width="9"/>
    <col bestFit="1" customWidth="1" min="1537" max="1537" style="111" width="13.375"/>
    <col bestFit="1" customWidth="1" min="1538" max="1538" style="111" width="17.125"/>
    <col bestFit="1" customWidth="1" min="1539" max="1539" style="111" width="13.25"/>
    <col bestFit="1" customWidth="1" min="1540" max="1540" style="111" width="17.375"/>
    <col bestFit="1" customWidth="1" min="1541" max="1541" style="111" width="13.125"/>
    <col bestFit="1" customWidth="1" min="1542" max="1542" style="111" width="16.5"/>
    <col bestFit="1" customWidth="1" min="1543" max="1543" style="111" width="13.25"/>
    <col bestFit="1" customWidth="1" min="1544" max="1544" style="111" width="17.125"/>
    <col bestFit="1" customWidth="1" min="1545" max="1545" style="111" width="91.875"/>
    <col bestFit="1" customWidth="1" min="1546" max="1546" style="111" width="157.375"/>
    <col bestFit="1" min="1547" max="1787" style="111" width="9"/>
    <col bestFit="1" customWidth="1" min="1788" max="1788" style="111" width="8.875"/>
    <col bestFit="1" customWidth="1" min="1789" max="1789" style="111" width="72.75"/>
    <col bestFit="1" customWidth="1" min="1790" max="1790" style="111" width="10.75"/>
    <col bestFit="1" customWidth="1" min="1791" max="1791" style="111" width="8.625"/>
    <col bestFit="1" customWidth="1" min="1792" max="1792" style="111" width="9"/>
    <col bestFit="1" customWidth="1" min="1793" max="1793" style="111" width="13.375"/>
    <col bestFit="1" customWidth="1" min="1794" max="1794" style="111" width="17.125"/>
    <col bestFit="1" customWidth="1" min="1795" max="1795" style="111" width="13.25"/>
    <col bestFit="1" customWidth="1" min="1796" max="1796" style="111" width="17.375"/>
    <col bestFit="1" customWidth="1" min="1797" max="1797" style="111" width="13.125"/>
    <col bestFit="1" customWidth="1" min="1798" max="1798" style="111" width="16.5"/>
    <col bestFit="1" customWidth="1" min="1799" max="1799" style="111" width="13.25"/>
    <col bestFit="1" customWidth="1" min="1800" max="1800" style="111" width="17.125"/>
    <col bestFit="1" customWidth="1" min="1801" max="1801" style="111" width="91.875"/>
    <col bestFit="1" customWidth="1" min="1802" max="1802" style="111" width="157.375"/>
    <col bestFit="1" min="1803" max="2043" style="111" width="9"/>
    <col bestFit="1" customWidth="1" min="2044" max="2044" style="111" width="8.875"/>
    <col bestFit="1" customWidth="1" min="2045" max="2045" style="111" width="72.75"/>
    <col bestFit="1" customWidth="1" min="2046" max="2046" style="111" width="10.75"/>
    <col bestFit="1" customWidth="1" min="2047" max="2047" style="111" width="8.625"/>
    <col bestFit="1" customWidth="1" min="2048" max="2048" style="111" width="9"/>
    <col bestFit="1" customWidth="1" min="2049" max="2049" style="111" width="13.375"/>
    <col bestFit="1" customWidth="1" min="2050" max="2050" style="111" width="17.125"/>
    <col bestFit="1" customWidth="1" min="2051" max="2051" style="111" width="13.25"/>
    <col bestFit="1" customWidth="1" min="2052" max="2052" style="111" width="17.375"/>
    <col bestFit="1" customWidth="1" min="2053" max="2053" style="111" width="13.125"/>
    <col bestFit="1" customWidth="1" min="2054" max="2054" style="111" width="16.5"/>
    <col bestFit="1" customWidth="1" min="2055" max="2055" style="111" width="13.25"/>
    <col bestFit="1" customWidth="1" min="2056" max="2056" style="111" width="17.125"/>
    <col bestFit="1" customWidth="1" min="2057" max="2057" style="111" width="91.875"/>
    <col bestFit="1" customWidth="1" min="2058" max="2058" style="111" width="157.375"/>
    <col bestFit="1" min="2059" max="2299" style="111" width="9"/>
    <col bestFit="1" customWidth="1" min="2300" max="2300" style="111" width="8.875"/>
    <col bestFit="1" customWidth="1" min="2301" max="2301" style="111" width="72.75"/>
    <col bestFit="1" customWidth="1" min="2302" max="2302" style="111" width="10.75"/>
    <col bestFit="1" customWidth="1" min="2303" max="2303" style="111" width="8.625"/>
    <col bestFit="1" customWidth="1" min="2304" max="2304" style="111" width="9"/>
    <col bestFit="1" customWidth="1" min="2305" max="2305" style="111" width="13.375"/>
    <col bestFit="1" customWidth="1" min="2306" max="2306" style="111" width="17.125"/>
    <col bestFit="1" customWidth="1" min="2307" max="2307" style="111" width="13.25"/>
    <col bestFit="1" customWidth="1" min="2308" max="2308" style="111" width="17.375"/>
    <col bestFit="1" customWidth="1" min="2309" max="2309" style="111" width="13.125"/>
    <col bestFit="1" customWidth="1" min="2310" max="2310" style="111" width="16.5"/>
    <col bestFit="1" customWidth="1" min="2311" max="2311" style="111" width="13.25"/>
    <col bestFit="1" customWidth="1" min="2312" max="2312" style="111" width="17.125"/>
    <col bestFit="1" customWidth="1" min="2313" max="2313" style="111" width="91.875"/>
    <col bestFit="1" customWidth="1" min="2314" max="2314" style="111" width="157.375"/>
    <col bestFit="1" min="2315" max="2555" style="111" width="9"/>
    <col bestFit="1" customWidth="1" min="2556" max="2556" style="111" width="8.875"/>
    <col bestFit="1" customWidth="1" min="2557" max="2557" style="111" width="72.75"/>
    <col bestFit="1" customWidth="1" min="2558" max="2558" style="111" width="10.75"/>
    <col bestFit="1" customWidth="1" min="2559" max="2559" style="111" width="8.625"/>
    <col bestFit="1" customWidth="1" min="2560" max="2560" style="111" width="9"/>
    <col bestFit="1" customWidth="1" min="2561" max="2561" style="111" width="13.375"/>
    <col bestFit="1" customWidth="1" min="2562" max="2562" style="111" width="17.125"/>
    <col bestFit="1" customWidth="1" min="2563" max="2563" style="111" width="13.25"/>
    <col bestFit="1" customWidth="1" min="2564" max="2564" style="111" width="17.375"/>
    <col bestFit="1" customWidth="1" min="2565" max="2565" style="111" width="13.125"/>
    <col bestFit="1" customWidth="1" min="2566" max="2566" style="111" width="16.5"/>
    <col bestFit="1" customWidth="1" min="2567" max="2567" style="111" width="13.25"/>
    <col bestFit="1" customWidth="1" min="2568" max="2568" style="111" width="17.125"/>
    <col bestFit="1" customWidth="1" min="2569" max="2569" style="111" width="91.875"/>
    <col bestFit="1" customWidth="1" min="2570" max="2570" style="111" width="157.375"/>
    <col bestFit="1" min="2571" max="2811" style="111" width="9"/>
    <col bestFit="1" customWidth="1" min="2812" max="2812" style="111" width="8.875"/>
    <col bestFit="1" customWidth="1" min="2813" max="2813" style="111" width="72.75"/>
    <col bestFit="1" customWidth="1" min="2814" max="2814" style="111" width="10.75"/>
    <col bestFit="1" customWidth="1" min="2815" max="2815" style="111" width="8.625"/>
    <col bestFit="1" customWidth="1" min="2816" max="2816" style="111" width="9"/>
    <col bestFit="1" customWidth="1" min="2817" max="2817" style="111" width="13.375"/>
    <col bestFit="1" customWidth="1" min="2818" max="2818" style="111" width="17.125"/>
    <col bestFit="1" customWidth="1" min="2819" max="2819" style="111" width="13.25"/>
    <col bestFit="1" customWidth="1" min="2820" max="2820" style="111" width="17.375"/>
    <col bestFit="1" customWidth="1" min="2821" max="2821" style="111" width="13.125"/>
    <col bestFit="1" customWidth="1" min="2822" max="2822" style="111" width="16.5"/>
    <col bestFit="1" customWidth="1" min="2823" max="2823" style="111" width="13.25"/>
    <col bestFit="1" customWidth="1" min="2824" max="2824" style="111" width="17.125"/>
    <col bestFit="1" customWidth="1" min="2825" max="2825" style="111" width="91.875"/>
    <col bestFit="1" customWidth="1" min="2826" max="2826" style="111" width="157.375"/>
    <col bestFit="1" min="2827" max="3067" style="111" width="9"/>
    <col bestFit="1" customWidth="1" min="3068" max="3068" style="111" width="8.875"/>
    <col bestFit="1" customWidth="1" min="3069" max="3069" style="111" width="72.75"/>
    <col bestFit="1" customWidth="1" min="3070" max="3070" style="111" width="10.75"/>
    <col bestFit="1" customWidth="1" min="3071" max="3071" style="111" width="8.625"/>
    <col bestFit="1" customWidth="1" min="3072" max="3072" style="111" width="9"/>
    <col bestFit="1" customWidth="1" min="3073" max="3073" style="111" width="13.375"/>
    <col bestFit="1" customWidth="1" min="3074" max="3074" style="111" width="17.125"/>
    <col bestFit="1" customWidth="1" min="3075" max="3075" style="111" width="13.25"/>
    <col bestFit="1" customWidth="1" min="3076" max="3076" style="111" width="17.375"/>
    <col bestFit="1" customWidth="1" min="3077" max="3077" style="111" width="13.125"/>
    <col bestFit="1" customWidth="1" min="3078" max="3078" style="111" width="16.5"/>
    <col bestFit="1" customWidth="1" min="3079" max="3079" style="111" width="13.25"/>
    <col bestFit="1" customWidth="1" min="3080" max="3080" style="111" width="17.125"/>
    <col bestFit="1" customWidth="1" min="3081" max="3081" style="111" width="91.875"/>
    <col bestFit="1" customWidth="1" min="3082" max="3082" style="111" width="157.375"/>
    <col bestFit="1" min="3083" max="3323" style="111" width="9"/>
    <col bestFit="1" customWidth="1" min="3324" max="3324" style="111" width="8.875"/>
    <col bestFit="1" customWidth="1" min="3325" max="3325" style="111" width="72.75"/>
    <col bestFit="1" customWidth="1" min="3326" max="3326" style="111" width="10.75"/>
    <col bestFit="1" customWidth="1" min="3327" max="3327" style="111" width="8.625"/>
    <col bestFit="1" customWidth="1" min="3328" max="3328" style="111" width="9"/>
    <col bestFit="1" customWidth="1" min="3329" max="3329" style="111" width="13.375"/>
    <col bestFit="1" customWidth="1" min="3330" max="3330" style="111" width="17.125"/>
    <col bestFit="1" customWidth="1" min="3331" max="3331" style="111" width="13.25"/>
    <col bestFit="1" customWidth="1" min="3332" max="3332" style="111" width="17.375"/>
    <col bestFit="1" customWidth="1" min="3333" max="3333" style="111" width="13.125"/>
    <col bestFit="1" customWidth="1" min="3334" max="3334" style="111" width="16.5"/>
    <col bestFit="1" customWidth="1" min="3335" max="3335" style="111" width="13.25"/>
    <col bestFit="1" customWidth="1" min="3336" max="3336" style="111" width="17.125"/>
    <col bestFit="1" customWidth="1" min="3337" max="3337" style="111" width="91.875"/>
    <col bestFit="1" customWidth="1" min="3338" max="3338" style="111" width="157.375"/>
    <col bestFit="1" min="3339" max="3579" style="111" width="9"/>
    <col bestFit="1" customWidth="1" min="3580" max="3580" style="111" width="8.875"/>
    <col bestFit="1" customWidth="1" min="3581" max="3581" style="111" width="72.75"/>
    <col bestFit="1" customWidth="1" min="3582" max="3582" style="111" width="10.75"/>
    <col bestFit="1" customWidth="1" min="3583" max="3583" style="111" width="8.625"/>
    <col bestFit="1" customWidth="1" min="3584" max="3584" style="111" width="9"/>
    <col bestFit="1" customWidth="1" min="3585" max="3585" style="111" width="13.375"/>
    <col bestFit="1" customWidth="1" min="3586" max="3586" style="111" width="17.125"/>
    <col bestFit="1" customWidth="1" min="3587" max="3587" style="111" width="13.25"/>
    <col bestFit="1" customWidth="1" min="3588" max="3588" style="111" width="17.375"/>
    <col bestFit="1" customWidth="1" min="3589" max="3589" style="111" width="13.125"/>
    <col bestFit="1" customWidth="1" min="3590" max="3590" style="111" width="16.5"/>
    <col bestFit="1" customWidth="1" min="3591" max="3591" style="111" width="13.25"/>
    <col bestFit="1" customWidth="1" min="3592" max="3592" style="111" width="17.125"/>
    <col bestFit="1" customWidth="1" min="3593" max="3593" style="111" width="91.875"/>
    <col bestFit="1" customWidth="1" min="3594" max="3594" style="111" width="157.375"/>
    <col bestFit="1" min="3595" max="3835" style="111" width="9"/>
    <col bestFit="1" customWidth="1" min="3836" max="3836" style="111" width="8.875"/>
    <col bestFit="1" customWidth="1" min="3837" max="3837" style="111" width="72.75"/>
    <col bestFit="1" customWidth="1" min="3838" max="3838" style="111" width="10.75"/>
    <col bestFit="1" customWidth="1" min="3839" max="3839" style="111" width="8.625"/>
    <col bestFit="1" customWidth="1" min="3840" max="3840" style="111" width="9"/>
    <col bestFit="1" customWidth="1" min="3841" max="3841" style="111" width="13.375"/>
    <col bestFit="1" customWidth="1" min="3842" max="3842" style="111" width="17.125"/>
    <col bestFit="1" customWidth="1" min="3843" max="3843" style="111" width="13.25"/>
    <col bestFit="1" customWidth="1" min="3844" max="3844" style="111" width="17.375"/>
    <col bestFit="1" customWidth="1" min="3845" max="3845" style="111" width="13.125"/>
    <col bestFit="1" customWidth="1" min="3846" max="3846" style="111" width="16.5"/>
    <col bestFit="1" customWidth="1" min="3847" max="3847" style="111" width="13.25"/>
    <col bestFit="1" customWidth="1" min="3848" max="3848" style="111" width="17.125"/>
    <col bestFit="1" customWidth="1" min="3849" max="3849" style="111" width="91.875"/>
    <col bestFit="1" customWidth="1" min="3850" max="3850" style="111" width="157.375"/>
    <col bestFit="1" min="3851" max="4091" style="111" width="9"/>
    <col bestFit="1" customWidth="1" min="4092" max="4092" style="111" width="8.875"/>
    <col bestFit="1" customWidth="1" min="4093" max="4093" style="111" width="72.75"/>
    <col bestFit="1" customWidth="1" min="4094" max="4094" style="111" width="10.75"/>
    <col bestFit="1" customWidth="1" min="4095" max="4095" style="111" width="8.625"/>
    <col bestFit="1" customWidth="1" min="4096" max="4096" style="111" width="9"/>
    <col bestFit="1" customWidth="1" min="4097" max="4097" style="111" width="13.375"/>
    <col bestFit="1" customWidth="1" min="4098" max="4098" style="111" width="17.125"/>
    <col bestFit="1" customWidth="1" min="4099" max="4099" style="111" width="13.25"/>
    <col bestFit="1" customWidth="1" min="4100" max="4100" style="111" width="17.375"/>
    <col bestFit="1" customWidth="1" min="4101" max="4101" style="111" width="13.125"/>
    <col bestFit="1" customWidth="1" min="4102" max="4102" style="111" width="16.5"/>
    <col bestFit="1" customWidth="1" min="4103" max="4103" style="111" width="13.25"/>
    <col bestFit="1" customWidth="1" min="4104" max="4104" style="111" width="17.125"/>
    <col bestFit="1" customWidth="1" min="4105" max="4105" style="111" width="91.875"/>
    <col bestFit="1" customWidth="1" min="4106" max="4106" style="111" width="157.375"/>
    <col bestFit="1" min="4107" max="4347" style="111" width="9"/>
    <col bestFit="1" customWidth="1" min="4348" max="4348" style="111" width="8.875"/>
    <col bestFit="1" customWidth="1" min="4349" max="4349" style="111" width="72.75"/>
    <col bestFit="1" customWidth="1" min="4350" max="4350" style="111" width="10.75"/>
    <col bestFit="1" customWidth="1" min="4351" max="4351" style="111" width="8.625"/>
    <col bestFit="1" customWidth="1" min="4352" max="4352" style="111" width="9"/>
    <col bestFit="1" customWidth="1" min="4353" max="4353" style="111" width="13.375"/>
    <col bestFit="1" customWidth="1" min="4354" max="4354" style="111" width="17.125"/>
    <col bestFit="1" customWidth="1" min="4355" max="4355" style="111" width="13.25"/>
    <col bestFit="1" customWidth="1" min="4356" max="4356" style="111" width="17.375"/>
    <col bestFit="1" customWidth="1" min="4357" max="4357" style="111" width="13.125"/>
    <col bestFit="1" customWidth="1" min="4358" max="4358" style="111" width="16.5"/>
    <col bestFit="1" customWidth="1" min="4359" max="4359" style="111" width="13.25"/>
    <col bestFit="1" customWidth="1" min="4360" max="4360" style="111" width="17.125"/>
    <col bestFit="1" customWidth="1" min="4361" max="4361" style="111" width="91.875"/>
    <col bestFit="1" customWidth="1" min="4362" max="4362" style="111" width="157.375"/>
    <col bestFit="1" min="4363" max="4603" style="111" width="9"/>
    <col bestFit="1" customWidth="1" min="4604" max="4604" style="111" width="8.875"/>
    <col bestFit="1" customWidth="1" min="4605" max="4605" style="111" width="72.75"/>
    <col bestFit="1" customWidth="1" min="4606" max="4606" style="111" width="10.75"/>
    <col bestFit="1" customWidth="1" min="4607" max="4607" style="111" width="8.625"/>
    <col bestFit="1" customWidth="1" min="4608" max="4608" style="111" width="9"/>
    <col bestFit="1" customWidth="1" min="4609" max="4609" style="111" width="13.375"/>
    <col bestFit="1" customWidth="1" min="4610" max="4610" style="111" width="17.125"/>
    <col bestFit="1" customWidth="1" min="4611" max="4611" style="111" width="13.25"/>
    <col bestFit="1" customWidth="1" min="4612" max="4612" style="111" width="17.375"/>
    <col bestFit="1" customWidth="1" min="4613" max="4613" style="111" width="13.125"/>
    <col bestFit="1" customWidth="1" min="4614" max="4614" style="111" width="16.5"/>
    <col bestFit="1" customWidth="1" min="4615" max="4615" style="111" width="13.25"/>
    <col bestFit="1" customWidth="1" min="4616" max="4616" style="111" width="17.125"/>
    <col bestFit="1" customWidth="1" min="4617" max="4617" style="111" width="91.875"/>
    <col bestFit="1" customWidth="1" min="4618" max="4618" style="111" width="157.375"/>
    <col bestFit="1" min="4619" max="4859" style="111" width="9"/>
    <col bestFit="1" customWidth="1" min="4860" max="4860" style="111" width="8.875"/>
    <col bestFit="1" customWidth="1" min="4861" max="4861" style="111" width="72.75"/>
    <col bestFit="1" customWidth="1" min="4862" max="4862" style="111" width="10.75"/>
    <col bestFit="1" customWidth="1" min="4863" max="4863" style="111" width="8.625"/>
    <col bestFit="1" customWidth="1" min="4864" max="4864" style="111" width="9"/>
    <col bestFit="1" customWidth="1" min="4865" max="4865" style="111" width="13.375"/>
    <col bestFit="1" customWidth="1" min="4866" max="4866" style="111" width="17.125"/>
    <col bestFit="1" customWidth="1" min="4867" max="4867" style="111" width="13.25"/>
    <col bestFit="1" customWidth="1" min="4868" max="4868" style="111" width="17.375"/>
    <col bestFit="1" customWidth="1" min="4869" max="4869" style="111" width="13.125"/>
    <col bestFit="1" customWidth="1" min="4870" max="4870" style="111" width="16.5"/>
    <col bestFit="1" customWidth="1" min="4871" max="4871" style="111" width="13.25"/>
    <col bestFit="1" customWidth="1" min="4872" max="4872" style="111" width="17.125"/>
    <col bestFit="1" customWidth="1" min="4873" max="4873" style="111" width="91.875"/>
    <col bestFit="1" customWidth="1" min="4874" max="4874" style="111" width="157.375"/>
    <col bestFit="1" min="4875" max="5115" style="111" width="9"/>
    <col bestFit="1" customWidth="1" min="5116" max="5116" style="111" width="8.875"/>
    <col bestFit="1" customWidth="1" min="5117" max="5117" style="111" width="72.75"/>
    <col bestFit="1" customWidth="1" min="5118" max="5118" style="111" width="10.75"/>
    <col bestFit="1" customWidth="1" min="5119" max="5119" style="111" width="8.625"/>
    <col bestFit="1" customWidth="1" min="5120" max="5120" style="111" width="9"/>
    <col bestFit="1" customWidth="1" min="5121" max="5121" style="111" width="13.375"/>
    <col bestFit="1" customWidth="1" min="5122" max="5122" style="111" width="17.125"/>
    <col bestFit="1" customWidth="1" min="5123" max="5123" style="111" width="13.25"/>
    <col bestFit="1" customWidth="1" min="5124" max="5124" style="111" width="17.375"/>
    <col bestFit="1" customWidth="1" min="5125" max="5125" style="111" width="13.125"/>
    <col bestFit="1" customWidth="1" min="5126" max="5126" style="111" width="16.5"/>
    <col bestFit="1" customWidth="1" min="5127" max="5127" style="111" width="13.25"/>
    <col bestFit="1" customWidth="1" min="5128" max="5128" style="111" width="17.125"/>
    <col bestFit="1" customWidth="1" min="5129" max="5129" style="111" width="91.875"/>
    <col bestFit="1" customWidth="1" min="5130" max="5130" style="111" width="157.375"/>
    <col bestFit="1" min="5131" max="5371" style="111" width="9"/>
    <col bestFit="1" customWidth="1" min="5372" max="5372" style="111" width="8.875"/>
    <col bestFit="1" customWidth="1" min="5373" max="5373" style="111" width="72.75"/>
    <col bestFit="1" customWidth="1" min="5374" max="5374" style="111" width="10.75"/>
    <col bestFit="1" customWidth="1" min="5375" max="5375" style="111" width="8.625"/>
    <col bestFit="1" customWidth="1" min="5376" max="5376" style="111" width="9"/>
    <col bestFit="1" customWidth="1" min="5377" max="5377" style="111" width="13.375"/>
    <col bestFit="1" customWidth="1" min="5378" max="5378" style="111" width="17.125"/>
    <col bestFit="1" customWidth="1" min="5379" max="5379" style="111" width="13.25"/>
    <col bestFit="1" customWidth="1" min="5380" max="5380" style="111" width="17.375"/>
    <col bestFit="1" customWidth="1" min="5381" max="5381" style="111" width="13.125"/>
    <col bestFit="1" customWidth="1" min="5382" max="5382" style="111" width="16.5"/>
    <col bestFit="1" customWidth="1" min="5383" max="5383" style="111" width="13.25"/>
    <col bestFit="1" customWidth="1" min="5384" max="5384" style="111" width="17.125"/>
    <col bestFit="1" customWidth="1" min="5385" max="5385" style="111" width="91.875"/>
    <col bestFit="1" customWidth="1" min="5386" max="5386" style="111" width="157.375"/>
    <col bestFit="1" min="5387" max="5627" style="111" width="9"/>
    <col bestFit="1" customWidth="1" min="5628" max="5628" style="111" width="8.875"/>
    <col bestFit="1" customWidth="1" min="5629" max="5629" style="111" width="72.75"/>
    <col bestFit="1" customWidth="1" min="5630" max="5630" style="111" width="10.75"/>
    <col bestFit="1" customWidth="1" min="5631" max="5631" style="111" width="8.625"/>
    <col bestFit="1" customWidth="1" min="5632" max="5632" style="111" width="9"/>
    <col bestFit="1" customWidth="1" min="5633" max="5633" style="111" width="13.375"/>
    <col bestFit="1" customWidth="1" min="5634" max="5634" style="111" width="17.125"/>
    <col bestFit="1" customWidth="1" min="5635" max="5635" style="111" width="13.25"/>
    <col bestFit="1" customWidth="1" min="5636" max="5636" style="111" width="17.375"/>
    <col bestFit="1" customWidth="1" min="5637" max="5637" style="111" width="13.125"/>
    <col bestFit="1" customWidth="1" min="5638" max="5638" style="111" width="16.5"/>
    <col bestFit="1" customWidth="1" min="5639" max="5639" style="111" width="13.25"/>
    <col bestFit="1" customWidth="1" min="5640" max="5640" style="111" width="17.125"/>
    <col bestFit="1" customWidth="1" min="5641" max="5641" style="111" width="91.875"/>
    <col bestFit="1" customWidth="1" min="5642" max="5642" style="111" width="157.375"/>
    <col bestFit="1" min="5643" max="5883" style="111" width="9"/>
    <col bestFit="1" customWidth="1" min="5884" max="5884" style="111" width="8.875"/>
    <col bestFit="1" customWidth="1" min="5885" max="5885" style="111" width="72.75"/>
    <col bestFit="1" customWidth="1" min="5886" max="5886" style="111" width="10.75"/>
    <col bestFit="1" customWidth="1" min="5887" max="5887" style="111" width="8.625"/>
    <col bestFit="1" customWidth="1" min="5888" max="5888" style="111" width="9"/>
    <col bestFit="1" customWidth="1" min="5889" max="5889" style="111" width="13.375"/>
    <col bestFit="1" customWidth="1" min="5890" max="5890" style="111" width="17.125"/>
    <col bestFit="1" customWidth="1" min="5891" max="5891" style="111" width="13.25"/>
    <col bestFit="1" customWidth="1" min="5892" max="5892" style="111" width="17.375"/>
    <col bestFit="1" customWidth="1" min="5893" max="5893" style="111" width="13.125"/>
    <col bestFit="1" customWidth="1" min="5894" max="5894" style="111" width="16.5"/>
    <col bestFit="1" customWidth="1" min="5895" max="5895" style="111" width="13.25"/>
    <col bestFit="1" customWidth="1" min="5896" max="5896" style="111" width="17.125"/>
    <col bestFit="1" customWidth="1" min="5897" max="5897" style="111" width="91.875"/>
    <col bestFit="1" customWidth="1" min="5898" max="5898" style="111" width="157.375"/>
    <col bestFit="1" min="5899" max="6139" style="111" width="9"/>
    <col bestFit="1" customWidth="1" min="6140" max="6140" style="111" width="8.875"/>
    <col bestFit="1" customWidth="1" min="6141" max="6141" style="111" width="72.75"/>
    <col bestFit="1" customWidth="1" min="6142" max="6142" style="111" width="10.75"/>
    <col bestFit="1" customWidth="1" min="6143" max="6143" style="111" width="8.625"/>
    <col bestFit="1" customWidth="1" min="6144" max="6144" style="111" width="9"/>
    <col bestFit="1" customWidth="1" min="6145" max="6145" style="111" width="13.375"/>
    <col bestFit="1" customWidth="1" min="6146" max="6146" style="111" width="17.125"/>
    <col bestFit="1" customWidth="1" min="6147" max="6147" style="111" width="13.25"/>
    <col bestFit="1" customWidth="1" min="6148" max="6148" style="111" width="17.375"/>
    <col bestFit="1" customWidth="1" min="6149" max="6149" style="111" width="13.125"/>
    <col bestFit="1" customWidth="1" min="6150" max="6150" style="111" width="16.5"/>
    <col bestFit="1" customWidth="1" min="6151" max="6151" style="111" width="13.25"/>
    <col bestFit="1" customWidth="1" min="6152" max="6152" style="111" width="17.125"/>
    <col bestFit="1" customWidth="1" min="6153" max="6153" style="111" width="91.875"/>
    <col bestFit="1" customWidth="1" min="6154" max="6154" style="111" width="157.375"/>
    <col bestFit="1" min="6155" max="6395" style="111" width="9"/>
    <col bestFit="1" customWidth="1" min="6396" max="6396" style="111" width="8.875"/>
    <col bestFit="1" customWidth="1" min="6397" max="6397" style="111" width="72.75"/>
    <col bestFit="1" customWidth="1" min="6398" max="6398" style="111" width="10.75"/>
    <col bestFit="1" customWidth="1" min="6399" max="6399" style="111" width="8.625"/>
    <col bestFit="1" customWidth="1" min="6400" max="6400" style="111" width="9"/>
    <col bestFit="1" customWidth="1" min="6401" max="6401" style="111" width="13.375"/>
    <col bestFit="1" customWidth="1" min="6402" max="6402" style="111" width="17.125"/>
    <col bestFit="1" customWidth="1" min="6403" max="6403" style="111" width="13.25"/>
    <col bestFit="1" customWidth="1" min="6404" max="6404" style="111" width="17.375"/>
    <col bestFit="1" customWidth="1" min="6405" max="6405" style="111" width="13.125"/>
    <col bestFit="1" customWidth="1" min="6406" max="6406" style="111" width="16.5"/>
    <col bestFit="1" customWidth="1" min="6407" max="6407" style="111" width="13.25"/>
    <col bestFit="1" customWidth="1" min="6408" max="6408" style="111" width="17.125"/>
    <col bestFit="1" customWidth="1" min="6409" max="6409" style="111" width="91.875"/>
    <col bestFit="1" customWidth="1" min="6410" max="6410" style="111" width="157.375"/>
    <col bestFit="1" min="6411" max="6651" style="111" width="9"/>
    <col bestFit="1" customWidth="1" min="6652" max="6652" style="111" width="8.875"/>
    <col bestFit="1" customWidth="1" min="6653" max="6653" style="111" width="72.75"/>
    <col bestFit="1" customWidth="1" min="6654" max="6654" style="111" width="10.75"/>
    <col bestFit="1" customWidth="1" min="6655" max="6655" style="111" width="8.625"/>
    <col bestFit="1" customWidth="1" min="6656" max="6656" style="111" width="9"/>
    <col bestFit="1" customWidth="1" min="6657" max="6657" style="111" width="13.375"/>
    <col bestFit="1" customWidth="1" min="6658" max="6658" style="111" width="17.125"/>
    <col bestFit="1" customWidth="1" min="6659" max="6659" style="111" width="13.25"/>
    <col bestFit="1" customWidth="1" min="6660" max="6660" style="111" width="17.375"/>
    <col bestFit="1" customWidth="1" min="6661" max="6661" style="111" width="13.125"/>
    <col bestFit="1" customWidth="1" min="6662" max="6662" style="111" width="16.5"/>
    <col bestFit="1" customWidth="1" min="6663" max="6663" style="111" width="13.25"/>
    <col bestFit="1" customWidth="1" min="6664" max="6664" style="111" width="17.125"/>
    <col bestFit="1" customWidth="1" min="6665" max="6665" style="111" width="91.875"/>
    <col bestFit="1" customWidth="1" min="6666" max="6666" style="111" width="157.375"/>
    <col bestFit="1" min="6667" max="6907" style="111" width="9"/>
    <col bestFit="1" customWidth="1" min="6908" max="6908" style="111" width="8.875"/>
    <col bestFit="1" customWidth="1" min="6909" max="6909" style="111" width="72.75"/>
    <col bestFit="1" customWidth="1" min="6910" max="6910" style="111" width="10.75"/>
    <col bestFit="1" customWidth="1" min="6911" max="6911" style="111" width="8.625"/>
    <col bestFit="1" customWidth="1" min="6912" max="6912" style="111" width="9"/>
    <col bestFit="1" customWidth="1" min="6913" max="6913" style="111" width="13.375"/>
    <col bestFit="1" customWidth="1" min="6914" max="6914" style="111" width="17.125"/>
    <col bestFit="1" customWidth="1" min="6915" max="6915" style="111" width="13.25"/>
    <col bestFit="1" customWidth="1" min="6916" max="6916" style="111" width="17.375"/>
    <col bestFit="1" customWidth="1" min="6917" max="6917" style="111" width="13.125"/>
    <col bestFit="1" customWidth="1" min="6918" max="6918" style="111" width="16.5"/>
    <col bestFit="1" customWidth="1" min="6919" max="6919" style="111" width="13.25"/>
    <col bestFit="1" customWidth="1" min="6920" max="6920" style="111" width="17.125"/>
    <col bestFit="1" customWidth="1" min="6921" max="6921" style="111" width="91.875"/>
    <col bestFit="1" customWidth="1" min="6922" max="6922" style="111" width="157.375"/>
    <col bestFit="1" min="6923" max="7163" style="111" width="9"/>
    <col bestFit="1" customWidth="1" min="7164" max="7164" style="111" width="8.875"/>
    <col bestFit="1" customWidth="1" min="7165" max="7165" style="111" width="72.75"/>
    <col bestFit="1" customWidth="1" min="7166" max="7166" style="111" width="10.75"/>
    <col bestFit="1" customWidth="1" min="7167" max="7167" style="111" width="8.625"/>
    <col bestFit="1" customWidth="1" min="7168" max="7168" style="111" width="9"/>
    <col bestFit="1" customWidth="1" min="7169" max="7169" style="111" width="13.375"/>
    <col bestFit="1" customWidth="1" min="7170" max="7170" style="111" width="17.125"/>
    <col bestFit="1" customWidth="1" min="7171" max="7171" style="111" width="13.25"/>
    <col bestFit="1" customWidth="1" min="7172" max="7172" style="111" width="17.375"/>
    <col bestFit="1" customWidth="1" min="7173" max="7173" style="111" width="13.125"/>
    <col bestFit="1" customWidth="1" min="7174" max="7174" style="111" width="16.5"/>
    <col bestFit="1" customWidth="1" min="7175" max="7175" style="111" width="13.25"/>
    <col bestFit="1" customWidth="1" min="7176" max="7176" style="111" width="17.125"/>
    <col bestFit="1" customWidth="1" min="7177" max="7177" style="111" width="91.875"/>
    <col bestFit="1" customWidth="1" min="7178" max="7178" style="111" width="157.375"/>
    <col bestFit="1" min="7179" max="7419" style="111" width="9"/>
    <col bestFit="1" customWidth="1" min="7420" max="7420" style="111" width="8.875"/>
    <col bestFit="1" customWidth="1" min="7421" max="7421" style="111" width="72.75"/>
    <col bestFit="1" customWidth="1" min="7422" max="7422" style="111" width="10.75"/>
    <col bestFit="1" customWidth="1" min="7423" max="7423" style="111" width="8.625"/>
    <col bestFit="1" customWidth="1" min="7424" max="7424" style="111" width="9"/>
    <col bestFit="1" customWidth="1" min="7425" max="7425" style="111" width="13.375"/>
    <col bestFit="1" customWidth="1" min="7426" max="7426" style="111" width="17.125"/>
    <col bestFit="1" customWidth="1" min="7427" max="7427" style="111" width="13.25"/>
    <col bestFit="1" customWidth="1" min="7428" max="7428" style="111" width="17.375"/>
    <col bestFit="1" customWidth="1" min="7429" max="7429" style="111" width="13.125"/>
    <col bestFit="1" customWidth="1" min="7430" max="7430" style="111" width="16.5"/>
    <col bestFit="1" customWidth="1" min="7431" max="7431" style="111" width="13.25"/>
    <col bestFit="1" customWidth="1" min="7432" max="7432" style="111" width="17.125"/>
    <col bestFit="1" customWidth="1" min="7433" max="7433" style="111" width="91.875"/>
    <col bestFit="1" customWidth="1" min="7434" max="7434" style="111" width="157.375"/>
    <col bestFit="1" min="7435" max="7675" style="111" width="9"/>
    <col bestFit="1" customWidth="1" min="7676" max="7676" style="111" width="8.875"/>
    <col bestFit="1" customWidth="1" min="7677" max="7677" style="111" width="72.75"/>
    <col bestFit="1" customWidth="1" min="7678" max="7678" style="111" width="10.75"/>
    <col bestFit="1" customWidth="1" min="7679" max="7679" style="111" width="8.625"/>
    <col bestFit="1" customWidth="1" min="7680" max="7680" style="111" width="9"/>
    <col bestFit="1" customWidth="1" min="7681" max="7681" style="111" width="13.375"/>
    <col bestFit="1" customWidth="1" min="7682" max="7682" style="111" width="17.125"/>
    <col bestFit="1" customWidth="1" min="7683" max="7683" style="111" width="13.25"/>
    <col bestFit="1" customWidth="1" min="7684" max="7684" style="111" width="17.375"/>
    <col bestFit="1" customWidth="1" min="7685" max="7685" style="111" width="13.125"/>
    <col bestFit="1" customWidth="1" min="7686" max="7686" style="111" width="16.5"/>
    <col bestFit="1" customWidth="1" min="7687" max="7687" style="111" width="13.25"/>
    <col bestFit="1" customWidth="1" min="7688" max="7688" style="111" width="17.125"/>
    <col bestFit="1" customWidth="1" min="7689" max="7689" style="111" width="91.875"/>
    <col bestFit="1" customWidth="1" min="7690" max="7690" style="111" width="157.375"/>
    <col bestFit="1" min="7691" max="7931" style="111" width="9"/>
    <col bestFit="1" customWidth="1" min="7932" max="7932" style="111" width="8.875"/>
    <col bestFit="1" customWidth="1" min="7933" max="7933" style="111" width="72.75"/>
    <col bestFit="1" customWidth="1" min="7934" max="7934" style="111" width="10.75"/>
    <col bestFit="1" customWidth="1" min="7935" max="7935" style="111" width="8.625"/>
    <col bestFit="1" customWidth="1" min="7936" max="7936" style="111" width="9"/>
    <col bestFit="1" customWidth="1" min="7937" max="7937" style="111" width="13.375"/>
    <col bestFit="1" customWidth="1" min="7938" max="7938" style="111" width="17.125"/>
    <col bestFit="1" customWidth="1" min="7939" max="7939" style="111" width="13.25"/>
    <col bestFit="1" customWidth="1" min="7940" max="7940" style="111" width="17.375"/>
    <col bestFit="1" customWidth="1" min="7941" max="7941" style="111" width="13.125"/>
    <col bestFit="1" customWidth="1" min="7942" max="7942" style="111" width="16.5"/>
    <col bestFit="1" customWidth="1" min="7943" max="7943" style="111" width="13.25"/>
    <col bestFit="1" customWidth="1" min="7944" max="7944" style="111" width="17.125"/>
    <col bestFit="1" customWidth="1" min="7945" max="7945" style="111" width="91.875"/>
    <col bestFit="1" customWidth="1" min="7946" max="7946" style="111" width="157.375"/>
    <col bestFit="1" min="7947" max="8187" style="111" width="9"/>
    <col bestFit="1" customWidth="1" min="8188" max="8188" style="111" width="8.875"/>
    <col bestFit="1" customWidth="1" min="8189" max="8189" style="111" width="72.75"/>
    <col bestFit="1" customWidth="1" min="8190" max="8190" style="111" width="10.75"/>
    <col bestFit="1" customWidth="1" min="8191" max="8191" style="111" width="8.625"/>
    <col bestFit="1" customWidth="1" min="8192" max="8192" style="111" width="9"/>
    <col bestFit="1" customWidth="1" min="8193" max="8193" style="111" width="13.375"/>
    <col bestFit="1" customWidth="1" min="8194" max="8194" style="111" width="17.125"/>
    <col bestFit="1" customWidth="1" min="8195" max="8195" style="111" width="13.25"/>
    <col bestFit="1" customWidth="1" min="8196" max="8196" style="111" width="17.375"/>
    <col bestFit="1" customWidth="1" min="8197" max="8197" style="111" width="13.125"/>
    <col bestFit="1" customWidth="1" min="8198" max="8198" style="111" width="16.5"/>
    <col bestFit="1" customWidth="1" min="8199" max="8199" style="111" width="13.25"/>
    <col bestFit="1" customWidth="1" min="8200" max="8200" style="111" width="17.125"/>
    <col bestFit="1" customWidth="1" min="8201" max="8201" style="111" width="91.875"/>
    <col bestFit="1" customWidth="1" min="8202" max="8202" style="111" width="157.375"/>
    <col bestFit="1" min="8203" max="8443" style="111" width="9"/>
    <col bestFit="1" customWidth="1" min="8444" max="8444" style="111" width="8.875"/>
    <col bestFit="1" customWidth="1" min="8445" max="8445" style="111" width="72.75"/>
    <col bestFit="1" customWidth="1" min="8446" max="8446" style="111" width="10.75"/>
    <col bestFit="1" customWidth="1" min="8447" max="8447" style="111" width="8.625"/>
    <col bestFit="1" customWidth="1" min="8448" max="8448" style="111" width="9"/>
    <col bestFit="1" customWidth="1" min="8449" max="8449" style="111" width="13.375"/>
    <col bestFit="1" customWidth="1" min="8450" max="8450" style="111" width="17.125"/>
    <col bestFit="1" customWidth="1" min="8451" max="8451" style="111" width="13.25"/>
    <col bestFit="1" customWidth="1" min="8452" max="8452" style="111" width="17.375"/>
    <col bestFit="1" customWidth="1" min="8453" max="8453" style="111" width="13.125"/>
    <col bestFit="1" customWidth="1" min="8454" max="8454" style="111" width="16.5"/>
    <col bestFit="1" customWidth="1" min="8455" max="8455" style="111" width="13.25"/>
    <col bestFit="1" customWidth="1" min="8456" max="8456" style="111" width="17.125"/>
    <col bestFit="1" customWidth="1" min="8457" max="8457" style="111" width="91.875"/>
    <col bestFit="1" customWidth="1" min="8458" max="8458" style="111" width="157.375"/>
    <col bestFit="1" min="8459" max="8699" style="111" width="9"/>
    <col bestFit="1" customWidth="1" min="8700" max="8700" style="111" width="8.875"/>
    <col bestFit="1" customWidth="1" min="8701" max="8701" style="111" width="72.75"/>
    <col bestFit="1" customWidth="1" min="8702" max="8702" style="111" width="10.75"/>
    <col bestFit="1" customWidth="1" min="8703" max="8703" style="111" width="8.625"/>
    <col bestFit="1" customWidth="1" min="8704" max="8704" style="111" width="9"/>
    <col bestFit="1" customWidth="1" min="8705" max="8705" style="111" width="13.375"/>
    <col bestFit="1" customWidth="1" min="8706" max="8706" style="111" width="17.125"/>
    <col bestFit="1" customWidth="1" min="8707" max="8707" style="111" width="13.25"/>
    <col bestFit="1" customWidth="1" min="8708" max="8708" style="111" width="17.375"/>
    <col bestFit="1" customWidth="1" min="8709" max="8709" style="111" width="13.125"/>
    <col bestFit="1" customWidth="1" min="8710" max="8710" style="111" width="16.5"/>
    <col bestFit="1" customWidth="1" min="8711" max="8711" style="111" width="13.25"/>
    <col bestFit="1" customWidth="1" min="8712" max="8712" style="111" width="17.125"/>
    <col bestFit="1" customWidth="1" min="8713" max="8713" style="111" width="91.875"/>
    <col bestFit="1" customWidth="1" min="8714" max="8714" style="111" width="157.375"/>
    <col bestFit="1" min="8715" max="8955" style="111" width="9"/>
    <col bestFit="1" customWidth="1" min="8956" max="8956" style="111" width="8.875"/>
    <col bestFit="1" customWidth="1" min="8957" max="8957" style="111" width="72.75"/>
    <col bestFit="1" customWidth="1" min="8958" max="8958" style="111" width="10.75"/>
    <col bestFit="1" customWidth="1" min="8959" max="8959" style="111" width="8.625"/>
    <col bestFit="1" customWidth="1" min="8960" max="8960" style="111" width="9"/>
    <col bestFit="1" customWidth="1" min="8961" max="8961" style="111" width="13.375"/>
    <col bestFit="1" customWidth="1" min="8962" max="8962" style="111" width="17.125"/>
    <col bestFit="1" customWidth="1" min="8963" max="8963" style="111" width="13.25"/>
    <col bestFit="1" customWidth="1" min="8964" max="8964" style="111" width="17.375"/>
    <col bestFit="1" customWidth="1" min="8965" max="8965" style="111" width="13.125"/>
    <col bestFit="1" customWidth="1" min="8966" max="8966" style="111" width="16.5"/>
    <col bestFit="1" customWidth="1" min="8967" max="8967" style="111" width="13.25"/>
    <col bestFit="1" customWidth="1" min="8968" max="8968" style="111" width="17.125"/>
    <col bestFit="1" customWidth="1" min="8969" max="8969" style="111" width="91.875"/>
    <col bestFit="1" customWidth="1" min="8970" max="8970" style="111" width="157.375"/>
    <col bestFit="1" min="8971" max="9211" style="111" width="9"/>
    <col bestFit="1" customWidth="1" min="9212" max="9212" style="111" width="8.875"/>
    <col bestFit="1" customWidth="1" min="9213" max="9213" style="111" width="72.75"/>
    <col bestFit="1" customWidth="1" min="9214" max="9214" style="111" width="10.75"/>
    <col bestFit="1" customWidth="1" min="9215" max="9215" style="111" width="8.625"/>
    <col bestFit="1" customWidth="1" min="9216" max="9216" style="111" width="9"/>
    <col bestFit="1" customWidth="1" min="9217" max="9217" style="111" width="13.375"/>
    <col bestFit="1" customWidth="1" min="9218" max="9218" style="111" width="17.125"/>
    <col bestFit="1" customWidth="1" min="9219" max="9219" style="111" width="13.25"/>
    <col bestFit="1" customWidth="1" min="9220" max="9220" style="111" width="17.375"/>
    <col bestFit="1" customWidth="1" min="9221" max="9221" style="111" width="13.125"/>
    <col bestFit="1" customWidth="1" min="9222" max="9222" style="111" width="16.5"/>
    <col bestFit="1" customWidth="1" min="9223" max="9223" style="111" width="13.25"/>
    <col bestFit="1" customWidth="1" min="9224" max="9224" style="111" width="17.125"/>
    <col bestFit="1" customWidth="1" min="9225" max="9225" style="111" width="91.875"/>
    <col bestFit="1" customWidth="1" min="9226" max="9226" style="111" width="157.375"/>
    <col bestFit="1" min="9227" max="9467" style="111" width="9"/>
    <col bestFit="1" customWidth="1" min="9468" max="9468" style="111" width="8.875"/>
    <col bestFit="1" customWidth="1" min="9469" max="9469" style="111" width="72.75"/>
    <col bestFit="1" customWidth="1" min="9470" max="9470" style="111" width="10.75"/>
    <col bestFit="1" customWidth="1" min="9471" max="9471" style="111" width="8.625"/>
    <col bestFit="1" customWidth="1" min="9472" max="9472" style="111" width="9"/>
    <col bestFit="1" customWidth="1" min="9473" max="9473" style="111" width="13.375"/>
    <col bestFit="1" customWidth="1" min="9474" max="9474" style="111" width="17.125"/>
    <col bestFit="1" customWidth="1" min="9475" max="9475" style="111" width="13.25"/>
    <col bestFit="1" customWidth="1" min="9476" max="9476" style="111" width="17.375"/>
    <col bestFit="1" customWidth="1" min="9477" max="9477" style="111" width="13.125"/>
    <col bestFit="1" customWidth="1" min="9478" max="9478" style="111" width="16.5"/>
    <col bestFit="1" customWidth="1" min="9479" max="9479" style="111" width="13.25"/>
    <col bestFit="1" customWidth="1" min="9480" max="9480" style="111" width="17.125"/>
    <col bestFit="1" customWidth="1" min="9481" max="9481" style="111" width="91.875"/>
    <col bestFit="1" customWidth="1" min="9482" max="9482" style="111" width="157.375"/>
    <col bestFit="1" min="9483" max="9723" style="111" width="9"/>
    <col bestFit="1" customWidth="1" min="9724" max="9724" style="111" width="8.875"/>
    <col bestFit="1" customWidth="1" min="9725" max="9725" style="111" width="72.75"/>
    <col bestFit="1" customWidth="1" min="9726" max="9726" style="111" width="10.75"/>
    <col bestFit="1" customWidth="1" min="9727" max="9727" style="111" width="8.625"/>
    <col bestFit="1" customWidth="1" min="9728" max="9728" style="111" width="9"/>
    <col bestFit="1" customWidth="1" min="9729" max="9729" style="111" width="13.375"/>
    <col bestFit="1" customWidth="1" min="9730" max="9730" style="111" width="17.125"/>
    <col bestFit="1" customWidth="1" min="9731" max="9731" style="111" width="13.25"/>
    <col bestFit="1" customWidth="1" min="9732" max="9732" style="111" width="17.375"/>
    <col bestFit="1" customWidth="1" min="9733" max="9733" style="111" width="13.125"/>
    <col bestFit="1" customWidth="1" min="9734" max="9734" style="111" width="16.5"/>
    <col bestFit="1" customWidth="1" min="9735" max="9735" style="111" width="13.25"/>
    <col bestFit="1" customWidth="1" min="9736" max="9736" style="111" width="17.125"/>
    <col bestFit="1" customWidth="1" min="9737" max="9737" style="111" width="91.875"/>
    <col bestFit="1" customWidth="1" min="9738" max="9738" style="111" width="157.375"/>
    <col bestFit="1" min="9739" max="9979" style="111" width="9"/>
    <col bestFit="1" customWidth="1" min="9980" max="9980" style="111" width="8.875"/>
    <col bestFit="1" customWidth="1" min="9981" max="9981" style="111" width="72.75"/>
    <col bestFit="1" customWidth="1" min="9982" max="9982" style="111" width="10.75"/>
    <col bestFit="1" customWidth="1" min="9983" max="9983" style="111" width="8.625"/>
    <col bestFit="1" customWidth="1" min="9984" max="9984" style="111" width="9"/>
    <col bestFit="1" customWidth="1" min="9985" max="9985" style="111" width="13.375"/>
    <col bestFit="1" customWidth="1" min="9986" max="9986" style="111" width="17.125"/>
    <col bestFit="1" customWidth="1" min="9987" max="9987" style="111" width="13.25"/>
    <col bestFit="1" customWidth="1" min="9988" max="9988" style="111" width="17.375"/>
    <col bestFit="1" customWidth="1" min="9989" max="9989" style="111" width="13.125"/>
    <col bestFit="1" customWidth="1" min="9990" max="9990" style="111" width="16.5"/>
    <col bestFit="1" customWidth="1" min="9991" max="9991" style="111" width="13.25"/>
    <col bestFit="1" customWidth="1" min="9992" max="9992" style="111" width="17.125"/>
    <col bestFit="1" customWidth="1" min="9993" max="9993" style="111" width="91.875"/>
    <col bestFit="1" customWidth="1" min="9994" max="9994" style="111" width="157.375"/>
    <col bestFit="1" min="9995" max="10235" style="111" width="9"/>
    <col bestFit="1" customWidth="1" min="10236" max="10236" style="111" width="8.875"/>
    <col bestFit="1" customWidth="1" min="10237" max="10237" style="111" width="72.75"/>
    <col bestFit="1" customWidth="1" min="10238" max="10238" style="111" width="10.75"/>
    <col bestFit="1" customWidth="1" min="10239" max="10239" style="111" width="8.625"/>
    <col bestFit="1" customWidth="1" min="10240" max="10240" style="111" width="9"/>
    <col bestFit="1" customWidth="1" min="10241" max="10241" style="111" width="13.375"/>
    <col bestFit="1" customWidth="1" min="10242" max="10242" style="111" width="17.125"/>
    <col bestFit="1" customWidth="1" min="10243" max="10243" style="111" width="13.25"/>
    <col bestFit="1" customWidth="1" min="10244" max="10244" style="111" width="17.375"/>
    <col bestFit="1" customWidth="1" min="10245" max="10245" style="111" width="13.125"/>
    <col bestFit="1" customWidth="1" min="10246" max="10246" style="111" width="16.5"/>
    <col bestFit="1" customWidth="1" min="10247" max="10247" style="111" width="13.25"/>
    <col bestFit="1" customWidth="1" min="10248" max="10248" style="111" width="17.125"/>
    <col bestFit="1" customWidth="1" min="10249" max="10249" style="111" width="91.875"/>
    <col bestFit="1" customWidth="1" min="10250" max="10250" style="111" width="157.375"/>
    <col bestFit="1" min="10251" max="10491" style="111" width="9"/>
    <col bestFit="1" customWidth="1" min="10492" max="10492" style="111" width="8.875"/>
    <col bestFit="1" customWidth="1" min="10493" max="10493" style="111" width="72.75"/>
    <col bestFit="1" customWidth="1" min="10494" max="10494" style="111" width="10.75"/>
    <col bestFit="1" customWidth="1" min="10495" max="10495" style="111" width="8.625"/>
    <col bestFit="1" customWidth="1" min="10496" max="10496" style="111" width="9"/>
    <col bestFit="1" customWidth="1" min="10497" max="10497" style="111" width="13.375"/>
    <col bestFit="1" customWidth="1" min="10498" max="10498" style="111" width="17.125"/>
    <col bestFit="1" customWidth="1" min="10499" max="10499" style="111" width="13.25"/>
    <col bestFit="1" customWidth="1" min="10500" max="10500" style="111" width="17.375"/>
    <col bestFit="1" customWidth="1" min="10501" max="10501" style="111" width="13.125"/>
    <col bestFit="1" customWidth="1" min="10502" max="10502" style="111" width="16.5"/>
    <col bestFit="1" customWidth="1" min="10503" max="10503" style="111" width="13.25"/>
    <col bestFit="1" customWidth="1" min="10504" max="10504" style="111" width="17.125"/>
    <col bestFit="1" customWidth="1" min="10505" max="10505" style="111" width="91.875"/>
    <col bestFit="1" customWidth="1" min="10506" max="10506" style="111" width="157.375"/>
    <col bestFit="1" min="10507" max="10747" style="111" width="9"/>
    <col bestFit="1" customWidth="1" min="10748" max="10748" style="111" width="8.875"/>
    <col bestFit="1" customWidth="1" min="10749" max="10749" style="111" width="72.75"/>
    <col bestFit="1" customWidth="1" min="10750" max="10750" style="111" width="10.75"/>
    <col bestFit="1" customWidth="1" min="10751" max="10751" style="111" width="8.625"/>
    <col bestFit="1" customWidth="1" min="10752" max="10752" style="111" width="9"/>
    <col bestFit="1" customWidth="1" min="10753" max="10753" style="111" width="13.375"/>
    <col bestFit="1" customWidth="1" min="10754" max="10754" style="111" width="17.125"/>
    <col bestFit="1" customWidth="1" min="10755" max="10755" style="111" width="13.25"/>
    <col bestFit="1" customWidth="1" min="10756" max="10756" style="111" width="17.375"/>
    <col bestFit="1" customWidth="1" min="10757" max="10757" style="111" width="13.125"/>
    <col bestFit="1" customWidth="1" min="10758" max="10758" style="111" width="16.5"/>
    <col bestFit="1" customWidth="1" min="10759" max="10759" style="111" width="13.25"/>
    <col bestFit="1" customWidth="1" min="10760" max="10760" style="111" width="17.125"/>
    <col bestFit="1" customWidth="1" min="10761" max="10761" style="111" width="91.875"/>
    <col bestFit="1" customWidth="1" min="10762" max="10762" style="111" width="157.375"/>
    <col bestFit="1" min="10763" max="11003" style="111" width="9"/>
    <col bestFit="1" customWidth="1" min="11004" max="11004" style="111" width="8.875"/>
    <col bestFit="1" customWidth="1" min="11005" max="11005" style="111" width="72.75"/>
    <col bestFit="1" customWidth="1" min="11006" max="11006" style="111" width="10.75"/>
    <col bestFit="1" customWidth="1" min="11007" max="11007" style="111" width="8.625"/>
    <col bestFit="1" customWidth="1" min="11008" max="11008" style="111" width="9"/>
    <col bestFit="1" customWidth="1" min="11009" max="11009" style="111" width="13.375"/>
    <col bestFit="1" customWidth="1" min="11010" max="11010" style="111" width="17.125"/>
    <col bestFit="1" customWidth="1" min="11011" max="11011" style="111" width="13.25"/>
    <col bestFit="1" customWidth="1" min="11012" max="11012" style="111" width="17.375"/>
    <col bestFit="1" customWidth="1" min="11013" max="11013" style="111" width="13.125"/>
    <col bestFit="1" customWidth="1" min="11014" max="11014" style="111" width="16.5"/>
    <col bestFit="1" customWidth="1" min="11015" max="11015" style="111" width="13.25"/>
    <col bestFit="1" customWidth="1" min="11016" max="11016" style="111" width="17.125"/>
    <col bestFit="1" customWidth="1" min="11017" max="11017" style="111" width="91.875"/>
    <col bestFit="1" customWidth="1" min="11018" max="11018" style="111" width="157.375"/>
    <col bestFit="1" min="11019" max="11259" style="111" width="9"/>
    <col bestFit="1" customWidth="1" min="11260" max="11260" style="111" width="8.875"/>
    <col bestFit="1" customWidth="1" min="11261" max="11261" style="111" width="72.75"/>
    <col bestFit="1" customWidth="1" min="11262" max="11262" style="111" width="10.75"/>
    <col bestFit="1" customWidth="1" min="11263" max="11263" style="111" width="8.625"/>
    <col bestFit="1" customWidth="1" min="11264" max="11264" style="111" width="9"/>
    <col bestFit="1" customWidth="1" min="11265" max="11265" style="111" width="13.375"/>
    <col bestFit="1" customWidth="1" min="11266" max="11266" style="111" width="17.125"/>
    <col bestFit="1" customWidth="1" min="11267" max="11267" style="111" width="13.25"/>
    <col bestFit="1" customWidth="1" min="11268" max="11268" style="111" width="17.375"/>
    <col bestFit="1" customWidth="1" min="11269" max="11269" style="111" width="13.125"/>
    <col bestFit="1" customWidth="1" min="11270" max="11270" style="111" width="16.5"/>
    <col bestFit="1" customWidth="1" min="11271" max="11271" style="111" width="13.25"/>
    <col bestFit="1" customWidth="1" min="11272" max="11272" style="111" width="17.125"/>
    <col bestFit="1" customWidth="1" min="11273" max="11273" style="111" width="91.875"/>
    <col bestFit="1" customWidth="1" min="11274" max="11274" style="111" width="157.375"/>
    <col bestFit="1" min="11275" max="11515" style="111" width="9"/>
    <col bestFit="1" customWidth="1" min="11516" max="11516" style="111" width="8.875"/>
    <col bestFit="1" customWidth="1" min="11517" max="11517" style="111" width="72.75"/>
    <col bestFit="1" customWidth="1" min="11518" max="11518" style="111" width="10.75"/>
    <col bestFit="1" customWidth="1" min="11519" max="11519" style="111" width="8.625"/>
    <col bestFit="1" customWidth="1" min="11520" max="11520" style="111" width="9"/>
    <col bestFit="1" customWidth="1" min="11521" max="11521" style="111" width="13.375"/>
    <col bestFit="1" customWidth="1" min="11522" max="11522" style="111" width="17.125"/>
    <col bestFit="1" customWidth="1" min="11523" max="11523" style="111" width="13.25"/>
    <col bestFit="1" customWidth="1" min="11524" max="11524" style="111" width="17.375"/>
    <col bestFit="1" customWidth="1" min="11525" max="11525" style="111" width="13.125"/>
    <col bestFit="1" customWidth="1" min="11526" max="11526" style="111" width="16.5"/>
    <col bestFit="1" customWidth="1" min="11527" max="11527" style="111" width="13.25"/>
    <col bestFit="1" customWidth="1" min="11528" max="11528" style="111" width="17.125"/>
    <col bestFit="1" customWidth="1" min="11529" max="11529" style="111" width="91.875"/>
    <col bestFit="1" customWidth="1" min="11530" max="11530" style="111" width="157.375"/>
    <col bestFit="1" min="11531" max="11771" style="111" width="9"/>
    <col bestFit="1" customWidth="1" min="11772" max="11772" style="111" width="8.875"/>
    <col bestFit="1" customWidth="1" min="11773" max="11773" style="111" width="72.75"/>
    <col bestFit="1" customWidth="1" min="11774" max="11774" style="111" width="10.75"/>
    <col bestFit="1" customWidth="1" min="11775" max="11775" style="111" width="8.625"/>
    <col bestFit="1" customWidth="1" min="11776" max="11776" style="111" width="9"/>
    <col bestFit="1" customWidth="1" min="11777" max="11777" style="111" width="13.375"/>
    <col bestFit="1" customWidth="1" min="11778" max="11778" style="111" width="17.125"/>
    <col bestFit="1" customWidth="1" min="11779" max="11779" style="111" width="13.25"/>
    <col bestFit="1" customWidth="1" min="11780" max="11780" style="111" width="17.375"/>
    <col bestFit="1" customWidth="1" min="11781" max="11781" style="111" width="13.125"/>
    <col bestFit="1" customWidth="1" min="11782" max="11782" style="111" width="16.5"/>
    <col bestFit="1" customWidth="1" min="11783" max="11783" style="111" width="13.25"/>
    <col bestFit="1" customWidth="1" min="11784" max="11784" style="111" width="17.125"/>
    <col bestFit="1" customWidth="1" min="11785" max="11785" style="111" width="91.875"/>
    <col bestFit="1" customWidth="1" min="11786" max="11786" style="111" width="157.375"/>
    <col bestFit="1" min="11787" max="12027" style="111" width="9"/>
    <col bestFit="1" customWidth="1" min="12028" max="12028" style="111" width="8.875"/>
    <col bestFit="1" customWidth="1" min="12029" max="12029" style="111" width="72.75"/>
    <col bestFit="1" customWidth="1" min="12030" max="12030" style="111" width="10.75"/>
    <col bestFit="1" customWidth="1" min="12031" max="12031" style="111" width="8.625"/>
    <col bestFit="1" customWidth="1" min="12032" max="12032" style="111" width="9"/>
    <col bestFit="1" customWidth="1" min="12033" max="12033" style="111" width="13.375"/>
    <col bestFit="1" customWidth="1" min="12034" max="12034" style="111" width="17.125"/>
    <col bestFit="1" customWidth="1" min="12035" max="12035" style="111" width="13.25"/>
    <col bestFit="1" customWidth="1" min="12036" max="12036" style="111" width="17.375"/>
    <col bestFit="1" customWidth="1" min="12037" max="12037" style="111" width="13.125"/>
    <col bestFit="1" customWidth="1" min="12038" max="12038" style="111" width="16.5"/>
    <col bestFit="1" customWidth="1" min="12039" max="12039" style="111" width="13.25"/>
    <col bestFit="1" customWidth="1" min="12040" max="12040" style="111" width="17.125"/>
    <col bestFit="1" customWidth="1" min="12041" max="12041" style="111" width="91.875"/>
    <col bestFit="1" customWidth="1" min="12042" max="12042" style="111" width="157.375"/>
    <col bestFit="1" min="12043" max="12283" style="111" width="9"/>
    <col bestFit="1" customWidth="1" min="12284" max="12284" style="111" width="8.875"/>
    <col bestFit="1" customWidth="1" min="12285" max="12285" style="111" width="72.75"/>
    <col bestFit="1" customWidth="1" min="12286" max="12286" style="111" width="10.75"/>
    <col bestFit="1" customWidth="1" min="12287" max="12287" style="111" width="8.625"/>
    <col bestFit="1" customWidth="1" min="12288" max="12288" style="111" width="9"/>
    <col bestFit="1" customWidth="1" min="12289" max="12289" style="111" width="13.375"/>
    <col bestFit="1" customWidth="1" min="12290" max="12290" style="111" width="17.125"/>
    <col bestFit="1" customWidth="1" min="12291" max="12291" style="111" width="13.25"/>
    <col bestFit="1" customWidth="1" min="12292" max="12292" style="111" width="17.375"/>
    <col bestFit="1" customWidth="1" min="12293" max="12293" style="111" width="13.125"/>
    <col bestFit="1" customWidth="1" min="12294" max="12294" style="111" width="16.5"/>
    <col bestFit="1" customWidth="1" min="12295" max="12295" style="111" width="13.25"/>
    <col bestFit="1" customWidth="1" min="12296" max="12296" style="111" width="17.125"/>
    <col bestFit="1" customWidth="1" min="12297" max="12297" style="111" width="91.875"/>
    <col bestFit="1" customWidth="1" min="12298" max="12298" style="111" width="157.375"/>
    <col bestFit="1" min="12299" max="12539" style="111" width="9"/>
    <col bestFit="1" customWidth="1" min="12540" max="12540" style="111" width="8.875"/>
    <col bestFit="1" customWidth="1" min="12541" max="12541" style="111" width="72.75"/>
    <col bestFit="1" customWidth="1" min="12542" max="12542" style="111" width="10.75"/>
    <col bestFit="1" customWidth="1" min="12543" max="12543" style="111" width="8.625"/>
    <col bestFit="1" customWidth="1" min="12544" max="12544" style="111" width="9"/>
    <col bestFit="1" customWidth="1" min="12545" max="12545" style="111" width="13.375"/>
    <col bestFit="1" customWidth="1" min="12546" max="12546" style="111" width="17.125"/>
    <col bestFit="1" customWidth="1" min="12547" max="12547" style="111" width="13.25"/>
    <col bestFit="1" customWidth="1" min="12548" max="12548" style="111" width="17.375"/>
    <col bestFit="1" customWidth="1" min="12549" max="12549" style="111" width="13.125"/>
    <col bestFit="1" customWidth="1" min="12550" max="12550" style="111" width="16.5"/>
    <col bestFit="1" customWidth="1" min="12551" max="12551" style="111" width="13.25"/>
    <col bestFit="1" customWidth="1" min="12552" max="12552" style="111" width="17.125"/>
    <col bestFit="1" customWidth="1" min="12553" max="12553" style="111" width="91.875"/>
    <col bestFit="1" customWidth="1" min="12554" max="12554" style="111" width="157.375"/>
    <col bestFit="1" min="12555" max="12795" style="111" width="9"/>
    <col bestFit="1" customWidth="1" min="12796" max="12796" style="111" width="8.875"/>
    <col bestFit="1" customWidth="1" min="12797" max="12797" style="111" width="72.75"/>
    <col bestFit="1" customWidth="1" min="12798" max="12798" style="111" width="10.75"/>
    <col bestFit="1" customWidth="1" min="12799" max="12799" style="111" width="8.625"/>
    <col bestFit="1" customWidth="1" min="12800" max="12800" style="111" width="9"/>
    <col bestFit="1" customWidth="1" min="12801" max="12801" style="111" width="13.375"/>
    <col bestFit="1" customWidth="1" min="12802" max="12802" style="111" width="17.125"/>
    <col bestFit="1" customWidth="1" min="12803" max="12803" style="111" width="13.25"/>
    <col bestFit="1" customWidth="1" min="12804" max="12804" style="111" width="17.375"/>
    <col bestFit="1" customWidth="1" min="12805" max="12805" style="111" width="13.125"/>
    <col bestFit="1" customWidth="1" min="12806" max="12806" style="111" width="16.5"/>
    <col bestFit="1" customWidth="1" min="12807" max="12807" style="111" width="13.25"/>
    <col bestFit="1" customWidth="1" min="12808" max="12808" style="111" width="17.125"/>
    <col bestFit="1" customWidth="1" min="12809" max="12809" style="111" width="91.875"/>
    <col bestFit="1" customWidth="1" min="12810" max="12810" style="111" width="157.375"/>
    <col bestFit="1" min="12811" max="13051" style="111" width="9"/>
    <col bestFit="1" customWidth="1" min="13052" max="13052" style="111" width="8.875"/>
    <col bestFit="1" customWidth="1" min="13053" max="13053" style="111" width="72.75"/>
    <col bestFit="1" customWidth="1" min="13054" max="13054" style="111" width="10.75"/>
    <col bestFit="1" customWidth="1" min="13055" max="13055" style="111" width="8.625"/>
    <col bestFit="1" customWidth="1" min="13056" max="13056" style="111" width="9"/>
    <col bestFit="1" customWidth="1" min="13057" max="13057" style="111" width="13.375"/>
    <col bestFit="1" customWidth="1" min="13058" max="13058" style="111" width="17.125"/>
    <col bestFit="1" customWidth="1" min="13059" max="13059" style="111" width="13.25"/>
    <col bestFit="1" customWidth="1" min="13060" max="13060" style="111" width="17.375"/>
    <col bestFit="1" customWidth="1" min="13061" max="13061" style="111" width="13.125"/>
    <col bestFit="1" customWidth="1" min="13062" max="13062" style="111" width="16.5"/>
    <col bestFit="1" customWidth="1" min="13063" max="13063" style="111" width="13.25"/>
    <col bestFit="1" customWidth="1" min="13064" max="13064" style="111" width="17.125"/>
    <col bestFit="1" customWidth="1" min="13065" max="13065" style="111" width="91.875"/>
    <col bestFit="1" customWidth="1" min="13066" max="13066" style="111" width="157.375"/>
    <col bestFit="1" min="13067" max="13307" style="111" width="9"/>
    <col bestFit="1" customWidth="1" min="13308" max="13308" style="111" width="8.875"/>
    <col bestFit="1" customWidth="1" min="13309" max="13309" style="111" width="72.75"/>
    <col bestFit="1" customWidth="1" min="13310" max="13310" style="111" width="10.75"/>
    <col bestFit="1" customWidth="1" min="13311" max="13311" style="111" width="8.625"/>
    <col bestFit="1" customWidth="1" min="13312" max="13312" style="111" width="9"/>
    <col bestFit="1" customWidth="1" min="13313" max="13313" style="111" width="13.375"/>
    <col bestFit="1" customWidth="1" min="13314" max="13314" style="111" width="17.125"/>
    <col bestFit="1" customWidth="1" min="13315" max="13315" style="111" width="13.25"/>
    <col bestFit="1" customWidth="1" min="13316" max="13316" style="111" width="17.375"/>
    <col bestFit="1" customWidth="1" min="13317" max="13317" style="111" width="13.125"/>
    <col bestFit="1" customWidth="1" min="13318" max="13318" style="111" width="16.5"/>
    <col bestFit="1" customWidth="1" min="13319" max="13319" style="111" width="13.25"/>
    <col bestFit="1" customWidth="1" min="13320" max="13320" style="111" width="17.125"/>
    <col bestFit="1" customWidth="1" min="13321" max="13321" style="111" width="91.875"/>
    <col bestFit="1" customWidth="1" min="13322" max="13322" style="111" width="157.375"/>
    <col bestFit="1" min="13323" max="13563" style="111" width="9"/>
    <col bestFit="1" customWidth="1" min="13564" max="13564" style="111" width="8.875"/>
    <col bestFit="1" customWidth="1" min="13565" max="13565" style="111" width="72.75"/>
    <col bestFit="1" customWidth="1" min="13566" max="13566" style="111" width="10.75"/>
    <col bestFit="1" customWidth="1" min="13567" max="13567" style="111" width="8.625"/>
    <col bestFit="1" customWidth="1" min="13568" max="13568" style="111" width="9"/>
    <col bestFit="1" customWidth="1" min="13569" max="13569" style="111" width="13.375"/>
    <col bestFit="1" customWidth="1" min="13570" max="13570" style="111" width="17.125"/>
    <col bestFit="1" customWidth="1" min="13571" max="13571" style="111" width="13.25"/>
    <col bestFit="1" customWidth="1" min="13572" max="13572" style="111" width="17.375"/>
    <col bestFit="1" customWidth="1" min="13573" max="13573" style="111" width="13.125"/>
    <col bestFit="1" customWidth="1" min="13574" max="13574" style="111" width="16.5"/>
    <col bestFit="1" customWidth="1" min="13575" max="13575" style="111" width="13.25"/>
    <col bestFit="1" customWidth="1" min="13576" max="13576" style="111" width="17.125"/>
    <col bestFit="1" customWidth="1" min="13577" max="13577" style="111" width="91.875"/>
    <col bestFit="1" customWidth="1" min="13578" max="13578" style="111" width="157.375"/>
    <col bestFit="1" min="13579" max="13819" style="111" width="9"/>
    <col bestFit="1" customWidth="1" min="13820" max="13820" style="111" width="8.875"/>
    <col bestFit="1" customWidth="1" min="13821" max="13821" style="111" width="72.75"/>
    <col bestFit="1" customWidth="1" min="13822" max="13822" style="111" width="10.75"/>
    <col bestFit="1" customWidth="1" min="13823" max="13823" style="111" width="8.625"/>
    <col bestFit="1" customWidth="1" min="13824" max="13824" style="111" width="9"/>
    <col bestFit="1" customWidth="1" min="13825" max="13825" style="111" width="13.375"/>
    <col bestFit="1" customWidth="1" min="13826" max="13826" style="111" width="17.125"/>
    <col bestFit="1" customWidth="1" min="13827" max="13827" style="111" width="13.25"/>
    <col bestFit="1" customWidth="1" min="13828" max="13828" style="111" width="17.375"/>
    <col bestFit="1" customWidth="1" min="13829" max="13829" style="111" width="13.125"/>
    <col bestFit="1" customWidth="1" min="13830" max="13830" style="111" width="16.5"/>
    <col bestFit="1" customWidth="1" min="13831" max="13831" style="111" width="13.25"/>
    <col bestFit="1" customWidth="1" min="13832" max="13832" style="111" width="17.125"/>
    <col bestFit="1" customWidth="1" min="13833" max="13833" style="111" width="91.875"/>
    <col bestFit="1" customWidth="1" min="13834" max="13834" style="111" width="157.375"/>
    <col bestFit="1" min="13835" max="14075" style="111" width="9"/>
    <col bestFit="1" customWidth="1" min="14076" max="14076" style="111" width="8.875"/>
    <col bestFit="1" customWidth="1" min="14077" max="14077" style="111" width="72.75"/>
    <col bestFit="1" customWidth="1" min="14078" max="14078" style="111" width="10.75"/>
    <col bestFit="1" customWidth="1" min="14079" max="14079" style="111" width="8.625"/>
    <col bestFit="1" customWidth="1" min="14080" max="14080" style="111" width="9"/>
    <col bestFit="1" customWidth="1" min="14081" max="14081" style="111" width="13.375"/>
    <col bestFit="1" customWidth="1" min="14082" max="14082" style="111" width="17.125"/>
    <col bestFit="1" customWidth="1" min="14083" max="14083" style="111" width="13.25"/>
    <col bestFit="1" customWidth="1" min="14084" max="14084" style="111" width="17.375"/>
    <col bestFit="1" customWidth="1" min="14085" max="14085" style="111" width="13.125"/>
    <col bestFit="1" customWidth="1" min="14086" max="14086" style="111" width="16.5"/>
    <col bestFit="1" customWidth="1" min="14087" max="14087" style="111" width="13.25"/>
    <col bestFit="1" customWidth="1" min="14088" max="14088" style="111" width="17.125"/>
    <col bestFit="1" customWidth="1" min="14089" max="14089" style="111" width="91.875"/>
    <col bestFit="1" customWidth="1" min="14090" max="14090" style="111" width="157.375"/>
    <col bestFit="1" min="14091" max="14331" style="111" width="9"/>
    <col bestFit="1" customWidth="1" min="14332" max="14332" style="111" width="8.875"/>
    <col bestFit="1" customWidth="1" min="14333" max="14333" style="111" width="72.75"/>
    <col bestFit="1" customWidth="1" min="14334" max="14334" style="111" width="10.75"/>
    <col bestFit="1" customWidth="1" min="14335" max="14335" style="111" width="8.625"/>
    <col bestFit="1" customWidth="1" min="14336" max="14336" style="111" width="9"/>
    <col bestFit="1" customWidth="1" min="14337" max="14337" style="111" width="13.375"/>
    <col bestFit="1" customWidth="1" min="14338" max="14338" style="111" width="17.125"/>
    <col bestFit="1" customWidth="1" min="14339" max="14339" style="111" width="13.25"/>
    <col bestFit="1" customWidth="1" min="14340" max="14340" style="111" width="17.375"/>
    <col bestFit="1" customWidth="1" min="14341" max="14341" style="111" width="13.125"/>
    <col bestFit="1" customWidth="1" min="14342" max="14342" style="111" width="16.5"/>
    <col bestFit="1" customWidth="1" min="14343" max="14343" style="111" width="13.25"/>
    <col bestFit="1" customWidth="1" min="14344" max="14344" style="111" width="17.125"/>
    <col bestFit="1" customWidth="1" min="14345" max="14345" style="111" width="91.875"/>
    <col bestFit="1" customWidth="1" min="14346" max="14346" style="111" width="157.375"/>
    <col bestFit="1" min="14347" max="14587" style="111" width="9"/>
    <col bestFit="1" customWidth="1" min="14588" max="14588" style="111" width="8.875"/>
    <col bestFit="1" customWidth="1" min="14589" max="14589" style="111" width="72.75"/>
    <col bestFit="1" customWidth="1" min="14590" max="14590" style="111" width="10.75"/>
    <col bestFit="1" customWidth="1" min="14591" max="14591" style="111" width="8.625"/>
    <col bestFit="1" customWidth="1" min="14592" max="14592" style="111" width="9"/>
    <col bestFit="1" customWidth="1" min="14593" max="14593" style="111" width="13.375"/>
    <col bestFit="1" customWidth="1" min="14594" max="14594" style="111" width="17.125"/>
    <col bestFit="1" customWidth="1" min="14595" max="14595" style="111" width="13.25"/>
    <col bestFit="1" customWidth="1" min="14596" max="14596" style="111" width="17.375"/>
    <col bestFit="1" customWidth="1" min="14597" max="14597" style="111" width="13.125"/>
    <col bestFit="1" customWidth="1" min="14598" max="14598" style="111" width="16.5"/>
    <col bestFit="1" customWidth="1" min="14599" max="14599" style="111" width="13.25"/>
    <col bestFit="1" customWidth="1" min="14600" max="14600" style="111" width="17.125"/>
    <col bestFit="1" customWidth="1" min="14601" max="14601" style="111" width="91.875"/>
    <col bestFit="1" customWidth="1" min="14602" max="14602" style="111" width="157.375"/>
    <col bestFit="1" min="14603" max="14843" style="111" width="9"/>
    <col bestFit="1" customWidth="1" min="14844" max="14844" style="111" width="8.875"/>
    <col bestFit="1" customWidth="1" min="14845" max="14845" style="111" width="72.75"/>
    <col bestFit="1" customWidth="1" min="14846" max="14846" style="111" width="10.75"/>
    <col bestFit="1" customWidth="1" min="14847" max="14847" style="111" width="8.625"/>
    <col bestFit="1" customWidth="1" min="14848" max="14848" style="111" width="9"/>
    <col bestFit="1" customWidth="1" min="14849" max="14849" style="111" width="13.375"/>
    <col bestFit="1" customWidth="1" min="14850" max="14850" style="111" width="17.125"/>
    <col bestFit="1" customWidth="1" min="14851" max="14851" style="111" width="13.25"/>
    <col bestFit="1" customWidth="1" min="14852" max="14852" style="111" width="17.375"/>
    <col bestFit="1" customWidth="1" min="14853" max="14853" style="111" width="13.125"/>
    <col bestFit="1" customWidth="1" min="14854" max="14854" style="111" width="16.5"/>
    <col bestFit="1" customWidth="1" min="14855" max="14855" style="111" width="13.25"/>
    <col bestFit="1" customWidth="1" min="14856" max="14856" style="111" width="17.125"/>
    <col bestFit="1" customWidth="1" min="14857" max="14857" style="111" width="91.875"/>
    <col bestFit="1" customWidth="1" min="14858" max="14858" style="111" width="157.375"/>
    <col bestFit="1" min="14859" max="15099" style="111" width="9"/>
    <col bestFit="1" customWidth="1" min="15100" max="15100" style="111" width="8.875"/>
    <col bestFit="1" customWidth="1" min="15101" max="15101" style="111" width="72.75"/>
    <col bestFit="1" customWidth="1" min="15102" max="15102" style="111" width="10.75"/>
    <col bestFit="1" customWidth="1" min="15103" max="15103" style="111" width="8.625"/>
    <col bestFit="1" customWidth="1" min="15104" max="15104" style="111" width="9"/>
    <col bestFit="1" customWidth="1" min="15105" max="15105" style="111" width="13.375"/>
    <col bestFit="1" customWidth="1" min="15106" max="15106" style="111" width="17.125"/>
    <col bestFit="1" customWidth="1" min="15107" max="15107" style="111" width="13.25"/>
    <col bestFit="1" customWidth="1" min="15108" max="15108" style="111" width="17.375"/>
    <col bestFit="1" customWidth="1" min="15109" max="15109" style="111" width="13.125"/>
    <col bestFit="1" customWidth="1" min="15110" max="15110" style="111" width="16.5"/>
    <col bestFit="1" customWidth="1" min="15111" max="15111" style="111" width="13.25"/>
    <col bestFit="1" customWidth="1" min="15112" max="15112" style="111" width="17.125"/>
    <col bestFit="1" customWidth="1" min="15113" max="15113" style="111" width="91.875"/>
    <col bestFit="1" customWidth="1" min="15114" max="15114" style="111" width="157.375"/>
    <col bestFit="1" min="15115" max="15355" style="111" width="9"/>
    <col bestFit="1" customWidth="1" min="15356" max="15356" style="111" width="8.875"/>
    <col bestFit="1" customWidth="1" min="15357" max="15357" style="111" width="72.75"/>
    <col bestFit="1" customWidth="1" min="15358" max="15358" style="111" width="10.75"/>
    <col bestFit="1" customWidth="1" min="15359" max="15359" style="111" width="8.625"/>
    <col bestFit="1" customWidth="1" min="15360" max="15360" style="111" width="9"/>
    <col bestFit="1" customWidth="1" min="15361" max="15361" style="111" width="13.375"/>
    <col bestFit="1" customWidth="1" min="15362" max="15362" style="111" width="17.125"/>
    <col bestFit="1" customWidth="1" min="15363" max="15363" style="111" width="13.25"/>
    <col bestFit="1" customWidth="1" min="15364" max="15364" style="111" width="17.375"/>
    <col bestFit="1" customWidth="1" min="15365" max="15365" style="111" width="13.125"/>
    <col bestFit="1" customWidth="1" min="15366" max="15366" style="111" width="16.5"/>
    <col bestFit="1" customWidth="1" min="15367" max="15367" style="111" width="13.25"/>
    <col bestFit="1" customWidth="1" min="15368" max="15368" style="111" width="17.125"/>
    <col bestFit="1" customWidth="1" min="15369" max="15369" style="111" width="91.875"/>
    <col bestFit="1" customWidth="1" min="15370" max="15370" style="111" width="157.375"/>
    <col bestFit="1" min="15371" max="15611" style="111" width="9"/>
    <col bestFit="1" customWidth="1" min="15612" max="15612" style="111" width="8.875"/>
    <col bestFit="1" customWidth="1" min="15613" max="15613" style="111" width="72.75"/>
    <col bestFit="1" customWidth="1" min="15614" max="15614" style="111" width="10.75"/>
    <col bestFit="1" customWidth="1" min="15615" max="15615" style="111" width="8.625"/>
    <col bestFit="1" customWidth="1" min="15616" max="15616" style="111" width="9"/>
    <col bestFit="1" customWidth="1" min="15617" max="15617" style="111" width="13.375"/>
    <col bestFit="1" customWidth="1" min="15618" max="15618" style="111" width="17.125"/>
    <col bestFit="1" customWidth="1" min="15619" max="15619" style="111" width="13.25"/>
    <col bestFit="1" customWidth="1" min="15620" max="15620" style="111" width="17.375"/>
    <col bestFit="1" customWidth="1" min="15621" max="15621" style="111" width="13.125"/>
    <col bestFit="1" customWidth="1" min="15622" max="15622" style="111" width="16.5"/>
    <col bestFit="1" customWidth="1" min="15623" max="15623" style="111" width="13.25"/>
    <col bestFit="1" customWidth="1" min="15624" max="15624" style="111" width="17.125"/>
    <col bestFit="1" customWidth="1" min="15625" max="15625" style="111" width="91.875"/>
    <col bestFit="1" customWidth="1" min="15626" max="15626" style="111" width="157.375"/>
    <col bestFit="1" min="15627" max="15867" style="111" width="9"/>
    <col bestFit="1" customWidth="1" min="15868" max="15868" style="111" width="8.875"/>
    <col bestFit="1" customWidth="1" min="15869" max="15869" style="111" width="72.75"/>
    <col bestFit="1" customWidth="1" min="15870" max="15870" style="111" width="10.75"/>
    <col bestFit="1" customWidth="1" min="15871" max="15871" style="111" width="8.625"/>
    <col bestFit="1" customWidth="1" min="15872" max="15872" style="111" width="9"/>
    <col bestFit="1" customWidth="1" min="15873" max="15873" style="111" width="13.375"/>
    <col bestFit="1" customWidth="1" min="15874" max="15874" style="111" width="17.125"/>
    <col bestFit="1" customWidth="1" min="15875" max="15875" style="111" width="13.25"/>
    <col bestFit="1" customWidth="1" min="15876" max="15876" style="111" width="17.375"/>
    <col bestFit="1" customWidth="1" min="15877" max="15877" style="111" width="13.125"/>
    <col bestFit="1" customWidth="1" min="15878" max="15878" style="111" width="16.5"/>
    <col bestFit="1" customWidth="1" min="15879" max="15879" style="111" width="13.25"/>
    <col bestFit="1" customWidth="1" min="15880" max="15880" style="111" width="17.125"/>
    <col bestFit="1" customWidth="1" min="15881" max="15881" style="111" width="91.875"/>
    <col bestFit="1" customWidth="1" min="15882" max="15882" style="111" width="157.375"/>
    <col bestFit="1" min="15883" max="16123" style="111" width="9"/>
    <col bestFit="1" customWidth="1" min="16124" max="16124" style="111" width="8.875"/>
    <col bestFit="1" customWidth="1" min="16125" max="16125" style="111" width="72.75"/>
    <col bestFit="1" customWidth="1" min="16126" max="16126" style="111" width="10.75"/>
    <col bestFit="1" customWidth="1" min="16127" max="16127" style="111" width="8.625"/>
    <col bestFit="1" customWidth="1" min="16128" max="16128" style="111" width="9"/>
    <col bestFit="1" customWidth="1" min="16129" max="16129" style="111" width="13.375"/>
    <col bestFit="1" customWidth="1" min="16130" max="16130" style="111" width="17.125"/>
    <col bestFit="1" customWidth="1" min="16131" max="16131" style="111" width="13.25"/>
    <col bestFit="1" customWidth="1" min="16132" max="16132" style="111" width="17.375"/>
    <col bestFit="1" customWidth="1" min="16133" max="16133" style="111" width="13.125"/>
    <col bestFit="1" customWidth="1" min="16134" max="16134" style="111" width="16.5"/>
    <col bestFit="1" customWidth="1" min="16135" max="16135" style="111" width="13.25"/>
    <col bestFit="1" customWidth="1" min="16136" max="16136" style="111" width="17.125"/>
    <col bestFit="1" customWidth="1" min="16137" max="16137" style="111" width="91.875"/>
    <col bestFit="1" customWidth="1" min="16138" max="16138" style="111" width="157.375"/>
    <col bestFit="1" min="16139" max="16384" style="111" width="9"/>
  </cols>
  <sheetData>
    <row r="1" ht="17.25">
      <c r="A1" s="1"/>
      <c r="B1" s="1"/>
      <c r="C1" s="1"/>
      <c r="D1" s="1"/>
      <c r="E1" s="1"/>
      <c r="F1" s="1"/>
      <c r="G1" s="1"/>
      <c r="H1" s="1"/>
      <c r="I1" s="2" t="s"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O1" s="1"/>
      <c r="AP1" s="1"/>
      <c r="AQ1" s="1"/>
      <c r="AR1" s="1"/>
      <c r="AS1" s="1"/>
      <c r="AT1" s="1"/>
      <c r="AU1" s="1"/>
    </row>
    <row r="2" ht="17.25">
      <c r="A2" s="1"/>
      <c r="B2" s="1"/>
      <c r="C2" s="1"/>
      <c r="D2" s="1"/>
      <c r="E2" s="1"/>
      <c r="F2" s="1"/>
      <c r="G2" s="1"/>
      <c r="H2" s="1"/>
      <c r="I2" s="3" t="s">
        <v>1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O2" s="1"/>
      <c r="AP2" s="1"/>
      <c r="AQ2" s="1"/>
      <c r="AR2" s="1"/>
      <c r="AS2" s="1"/>
      <c r="AT2" s="1"/>
      <c r="AU2" s="1"/>
    </row>
    <row r="3" ht="17.25">
      <c r="A3" s="1"/>
      <c r="B3" s="1"/>
      <c r="C3" s="1"/>
      <c r="D3" s="1"/>
      <c r="E3" s="1"/>
      <c r="F3" s="1"/>
      <c r="G3" s="1"/>
      <c r="H3" s="1"/>
      <c r="I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O3" s="1"/>
      <c r="AP3" s="1"/>
      <c r="AQ3" s="1"/>
      <c r="AR3" s="1"/>
      <c r="AS3" s="1"/>
      <c r="AT3" s="1"/>
      <c r="AU3" s="1"/>
    </row>
    <row r="4" ht="17.25">
      <c r="A4" s="1"/>
      <c r="B4" s="1"/>
      <c r="C4" s="1"/>
      <c r="D4" s="1"/>
      <c r="E4" s="1"/>
      <c r="F4" s="1"/>
      <c r="G4" s="1"/>
      <c r="H4" s="1"/>
      <c r="I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O4" s="1"/>
      <c r="AP4" s="1"/>
      <c r="AQ4" s="1"/>
      <c r="AR4" s="1"/>
      <c r="AS4" s="1"/>
      <c r="AT4" s="1"/>
      <c r="AU4" s="1"/>
    </row>
    <row r="5" ht="20.25" customHeight="1">
      <c r="A5" s="114" t="s">
        <v>117</v>
      </c>
      <c r="B5" s="114"/>
      <c r="C5" s="114"/>
      <c r="D5" s="114"/>
      <c r="E5" s="114"/>
      <c r="F5" s="114"/>
      <c r="G5" s="114"/>
      <c r="H5" s="114"/>
      <c r="I5" s="114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</row>
    <row r="6" ht="15.75" customHeight="1">
      <c r="A6" s="116" t="s">
        <v>118</v>
      </c>
      <c r="B6" s="116"/>
      <c r="C6" s="116"/>
      <c r="D6" s="116"/>
      <c r="E6" s="116"/>
      <c r="F6" s="116"/>
      <c r="G6" s="116"/>
      <c r="H6" s="116"/>
      <c r="I6" s="116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"/>
      <c r="AP6" s="1"/>
      <c r="AQ6" s="1"/>
      <c r="AR6" s="1"/>
      <c r="AS6" s="1"/>
      <c r="AT6" s="1"/>
      <c r="AU6" s="1"/>
    </row>
    <row r="7" ht="24.75" customHeight="1">
      <c r="A7" s="118" t="s">
        <v>4</v>
      </c>
      <c r="B7" s="118"/>
      <c r="C7" s="118"/>
      <c r="D7" s="118"/>
      <c r="E7" s="118"/>
      <c r="F7" s="118"/>
      <c r="G7" s="118"/>
      <c r="H7" s="118"/>
      <c r="I7" s="118"/>
    </row>
    <row r="8" ht="7.5" customHeight="1">
      <c r="A8" s="119"/>
      <c r="B8" s="119"/>
      <c r="C8" s="119"/>
      <c r="D8" s="119"/>
      <c r="E8" s="119"/>
      <c r="F8" s="119"/>
      <c r="G8" s="119"/>
      <c r="H8" s="119"/>
      <c r="I8" s="119"/>
    </row>
    <row r="9">
      <c r="A9" s="120" t="s">
        <v>5</v>
      </c>
      <c r="B9" s="120"/>
      <c r="C9" s="120"/>
      <c r="D9" s="120"/>
      <c r="E9" s="120"/>
      <c r="F9" s="120"/>
      <c r="G9" s="120"/>
      <c r="H9" s="120"/>
      <c r="I9" s="120"/>
    </row>
    <row r="10" ht="15.75" customHeight="1">
      <c r="A10" s="112"/>
      <c r="B10" s="112"/>
      <c r="C10" s="112"/>
      <c r="D10" s="112"/>
      <c r="E10" s="112"/>
      <c r="F10" s="112"/>
      <c r="G10" s="112"/>
      <c r="H10" s="112"/>
      <c r="I10" s="112"/>
    </row>
    <row r="11" ht="18" customHeight="1">
      <c r="A11" s="118" t="s">
        <v>119</v>
      </c>
      <c r="B11" s="118"/>
      <c r="C11" s="118"/>
      <c r="D11" s="118"/>
      <c r="E11" s="118"/>
      <c r="F11" s="118"/>
      <c r="G11" s="118"/>
      <c r="H11" s="118"/>
      <c r="I11" s="118"/>
      <c r="M11" s="113"/>
      <c r="R11" s="113"/>
      <c r="W11" s="113"/>
      <c r="AB11" s="113"/>
    </row>
    <row r="12">
      <c r="A12" s="121" t="s">
        <v>120</v>
      </c>
      <c r="B12" s="121"/>
      <c r="C12" s="121"/>
      <c r="D12" s="121"/>
      <c r="E12" s="121"/>
      <c r="F12" s="121"/>
      <c r="G12" s="121"/>
      <c r="H12" s="121"/>
      <c r="I12" s="121"/>
    </row>
    <row r="13">
      <c r="A13" s="111"/>
      <c r="B13" s="111"/>
      <c r="I13" s="122" t="s">
        <v>121</v>
      </c>
      <c r="W13" s="123"/>
      <c r="X13" s="123"/>
      <c r="Y13" s="123"/>
      <c r="Z13" s="123"/>
      <c r="AA13" s="123"/>
    </row>
    <row r="14" ht="105">
      <c r="A14" s="124" t="s">
        <v>122</v>
      </c>
      <c r="B14" s="125" t="s">
        <v>123</v>
      </c>
      <c r="C14" s="126" t="s">
        <v>124</v>
      </c>
      <c r="D14" s="126" t="s">
        <v>67</v>
      </c>
      <c r="E14" s="127" t="s">
        <v>68</v>
      </c>
      <c r="F14" s="128"/>
      <c r="G14" s="127" t="s">
        <v>69</v>
      </c>
      <c r="H14" s="128"/>
      <c r="I14" s="126" t="s">
        <v>125</v>
      </c>
      <c r="J14" s="126"/>
      <c r="W14" s="123"/>
      <c r="X14" s="123"/>
      <c r="Y14" s="123"/>
      <c r="Z14" s="123"/>
      <c r="AA14" s="123"/>
    </row>
    <row r="15" ht="44.25" customHeight="1">
      <c r="A15" s="124"/>
      <c r="B15" s="125"/>
      <c r="C15" s="129" t="s">
        <v>126</v>
      </c>
      <c r="D15" s="126" t="s">
        <v>15</v>
      </c>
      <c r="E15" s="126" t="s">
        <v>15</v>
      </c>
      <c r="F15" s="126" t="s">
        <v>127</v>
      </c>
      <c r="G15" s="126" t="s">
        <v>15</v>
      </c>
      <c r="H15" s="126" t="s">
        <v>127</v>
      </c>
      <c r="I15" s="126" t="s">
        <v>15</v>
      </c>
      <c r="J15" s="126" t="s">
        <v>127</v>
      </c>
    </row>
    <row r="16">
      <c r="A16" s="130">
        <v>1</v>
      </c>
      <c r="B16" s="124">
        <f>A16+1</f>
        <v>2</v>
      </c>
      <c r="C16" s="124">
        <f t="shared" ref="C16:J16" si="38">B16+1</f>
        <v>3</v>
      </c>
      <c r="D16" s="124">
        <f t="shared" si="38"/>
        <v>4</v>
      </c>
      <c r="E16" s="124">
        <f t="shared" si="38"/>
        <v>5</v>
      </c>
      <c r="F16" s="124">
        <f t="shared" si="38"/>
        <v>6</v>
      </c>
      <c r="G16" s="124">
        <f t="shared" si="38"/>
        <v>7</v>
      </c>
      <c r="H16" s="124">
        <f t="shared" si="38"/>
        <v>8</v>
      </c>
      <c r="I16" s="124">
        <f t="shared" si="38"/>
        <v>9</v>
      </c>
      <c r="J16" s="124">
        <f t="shared" si="38"/>
        <v>10</v>
      </c>
    </row>
    <row r="17" s="131" customFormat="1" ht="30.75" customHeight="1">
      <c r="A17" s="132" t="s">
        <v>128</v>
      </c>
      <c r="B17" s="132"/>
      <c r="C17" s="133" t="e">
        <f>C18</f>
        <v>#REF!</v>
      </c>
      <c r="D17" s="133">
        <f>D18+D43</f>
        <v>228.04599999999999</v>
      </c>
      <c r="E17" s="133">
        <f t="shared" ref="E17:G17" si="39">E18+E43</f>
        <v>296.40028080000002</v>
      </c>
      <c r="F17" s="133">
        <f t="shared" si="39"/>
        <v>0</v>
      </c>
      <c r="G17" s="133">
        <f t="shared" si="39"/>
        <v>415.0917192</v>
      </c>
      <c r="H17" s="133">
        <f>H18+H43</f>
        <v>0</v>
      </c>
      <c r="I17" s="133">
        <f>I18+I43</f>
        <v>939.53800000000001</v>
      </c>
      <c r="J17" s="133">
        <f>J18</f>
        <v>0</v>
      </c>
    </row>
    <row r="18">
      <c r="A18" s="134" t="s">
        <v>129</v>
      </c>
      <c r="B18" s="135" t="s">
        <v>130</v>
      </c>
      <c r="C18" s="136" t="e">
        <f>C19+C29+C39+C40</f>
        <v>#REF!</v>
      </c>
      <c r="D18" s="136">
        <f t="shared" ref="D18:G18" si="40">D19+D29+D39+D40</f>
        <v>63.164407179999998</v>
      </c>
      <c r="E18" s="136">
        <f t="shared" si="40"/>
        <v>100.56304679999998</v>
      </c>
      <c r="F18" s="136">
        <f t="shared" ref="F18:H18" si="41">F19+F29+F39+F40</f>
        <v>0</v>
      </c>
      <c r="G18" s="136">
        <f t="shared" si="40"/>
        <v>146.83795320000002</v>
      </c>
      <c r="H18" s="136">
        <f t="shared" si="41"/>
        <v>0</v>
      </c>
      <c r="I18" s="137">
        <f>D18+E18+G18</f>
        <v>310.56540717999997</v>
      </c>
      <c r="J18" s="136"/>
    </row>
    <row r="19">
      <c r="A19" s="134" t="s">
        <v>131</v>
      </c>
      <c r="B19" s="138" t="s">
        <v>132</v>
      </c>
      <c r="C19" s="136"/>
      <c r="D19" s="136">
        <f>D20+D24+D28</f>
        <v>0</v>
      </c>
      <c r="E19" s="136">
        <f t="shared" ref="E19:I19" si="42">E20+E24+E28</f>
        <v>0</v>
      </c>
      <c r="F19" s="136">
        <f t="shared" ref="F19:H19" si="43">F20+F24+F28</f>
        <v>0</v>
      </c>
      <c r="G19" s="136">
        <f t="shared" si="42"/>
        <v>0</v>
      </c>
      <c r="H19" s="136">
        <f t="shared" si="43"/>
        <v>0</v>
      </c>
      <c r="I19" s="136">
        <f t="shared" si="42"/>
        <v>0</v>
      </c>
      <c r="J19" s="136"/>
    </row>
    <row r="20" ht="30">
      <c r="A20" s="134" t="s">
        <v>133</v>
      </c>
      <c r="B20" s="139" t="s">
        <v>134</v>
      </c>
      <c r="C20" s="136"/>
      <c r="D20" s="136"/>
      <c r="E20" s="136"/>
      <c r="F20" s="136">
        <f t="shared" ref="F20:H20" si="44">IF(F73&lt;0,0,F73)</f>
        <v>0</v>
      </c>
      <c r="G20" s="136"/>
      <c r="H20" s="136">
        <f t="shared" si="44"/>
        <v>0</v>
      </c>
      <c r="I20" s="137">
        <f>D20+E20+G20</f>
        <v>0</v>
      </c>
      <c r="J20" s="136"/>
    </row>
    <row r="21" hidden="1" outlineLevel="1">
      <c r="A21" s="134"/>
      <c r="B21" s="140"/>
      <c r="C21" s="136"/>
      <c r="D21" s="136"/>
      <c r="E21" s="136"/>
      <c r="F21" s="136"/>
      <c r="G21" s="136"/>
      <c r="H21" s="136"/>
      <c r="I21" s="137"/>
      <c r="J21" s="136"/>
    </row>
    <row r="22" hidden="1" outlineLevel="1">
      <c r="A22" s="134"/>
      <c r="B22" s="140"/>
      <c r="C22" s="136"/>
      <c r="D22" s="136"/>
      <c r="E22" s="136"/>
      <c r="F22" s="136"/>
      <c r="G22" s="136"/>
      <c r="H22" s="136"/>
      <c r="I22" s="136"/>
      <c r="J22" s="136"/>
    </row>
    <row r="23" hidden="1" outlineLevel="1">
      <c r="A23" s="134"/>
      <c r="B23" s="140"/>
      <c r="C23" s="136"/>
      <c r="D23" s="136"/>
      <c r="E23" s="136"/>
      <c r="F23" s="136"/>
      <c r="G23" s="136"/>
      <c r="H23" s="136"/>
      <c r="I23" s="136"/>
      <c r="J23" s="136"/>
    </row>
    <row r="24" ht="30.75" customHeight="1" collapsed="1">
      <c r="A24" s="134" t="s">
        <v>135</v>
      </c>
      <c r="B24" s="139" t="s">
        <v>136</v>
      </c>
      <c r="C24" s="136"/>
      <c r="D24" s="136"/>
      <c r="E24" s="136"/>
      <c r="F24" s="136"/>
      <c r="G24" s="136"/>
      <c r="H24" s="136"/>
      <c r="I24" s="136"/>
      <c r="J24" s="136"/>
    </row>
    <row r="25" ht="20.25" hidden="1" customHeight="1" outlineLevel="1">
      <c r="A25" s="134"/>
      <c r="B25" s="139"/>
      <c r="C25" s="136"/>
      <c r="D25" s="136"/>
      <c r="E25" s="136"/>
      <c r="F25" s="136"/>
      <c r="G25" s="136"/>
      <c r="H25" s="136"/>
      <c r="I25" s="136"/>
      <c r="J25" s="136"/>
    </row>
    <row r="26" hidden="1" outlineLevel="1">
      <c r="A26" s="134"/>
      <c r="B26" s="140"/>
      <c r="C26" s="136"/>
      <c r="D26" s="136"/>
      <c r="E26" s="136"/>
      <c r="F26" s="136"/>
      <c r="G26" s="136"/>
      <c r="H26" s="136"/>
      <c r="I26" s="136"/>
      <c r="J26" s="136"/>
    </row>
    <row r="27" hidden="1" outlineLevel="1">
      <c r="A27" s="134"/>
      <c r="B27" s="140"/>
      <c r="C27" s="136"/>
      <c r="D27" s="136"/>
      <c r="E27" s="136"/>
      <c r="F27" s="136"/>
      <c r="G27" s="136"/>
      <c r="H27" s="136"/>
      <c r="I27" s="136"/>
      <c r="J27" s="136"/>
    </row>
    <row r="28" collapsed="1">
      <c r="A28" s="134" t="s">
        <v>137</v>
      </c>
      <c r="B28" s="139" t="s">
        <v>138</v>
      </c>
      <c r="C28" s="136"/>
      <c r="D28" s="136"/>
      <c r="E28" s="136"/>
      <c r="F28" s="136"/>
      <c r="G28" s="136"/>
      <c r="H28" s="136"/>
      <c r="I28" s="136"/>
      <c r="J28" s="136"/>
    </row>
    <row r="29">
      <c r="A29" s="134" t="s">
        <v>139</v>
      </c>
      <c r="B29" s="139" t="s">
        <v>140</v>
      </c>
      <c r="C29" s="136" t="e">
        <f t="shared" ref="C29:C30" si="45">C30</f>
        <v>#REF!</v>
      </c>
      <c r="D29" s="136">
        <f t="shared" ref="D29:I30" si="46">D30</f>
        <v>25.156740513333332</v>
      </c>
      <c r="E29" s="136">
        <f t="shared" si="46"/>
        <v>51.162999999999997</v>
      </c>
      <c r="F29" s="136">
        <f t="shared" si="46"/>
        <v>0</v>
      </c>
      <c r="G29" s="136">
        <f t="shared" si="46"/>
        <v>77.656000000000006</v>
      </c>
      <c r="H29" s="136">
        <f t="shared" si="46"/>
        <v>0</v>
      </c>
      <c r="I29" s="136">
        <f t="shared" si="46"/>
        <v>153.97574051333334</v>
      </c>
      <c r="J29" s="136"/>
    </row>
    <row r="30" ht="30">
      <c r="A30" s="134" t="s">
        <v>141</v>
      </c>
      <c r="B30" s="139" t="s">
        <v>142</v>
      </c>
      <c r="C30" s="136" t="e">
        <f t="shared" si="45"/>
        <v>#REF!</v>
      </c>
      <c r="D30" s="136">
        <f t="shared" si="46"/>
        <v>25.156740513333332</v>
      </c>
      <c r="E30" s="136">
        <f t="shared" si="46"/>
        <v>51.162999999999997</v>
      </c>
      <c r="F30" s="136">
        <f t="shared" si="46"/>
        <v>0</v>
      </c>
      <c r="G30" s="136">
        <f t="shared" si="46"/>
        <v>77.656000000000006</v>
      </c>
      <c r="H30" s="136">
        <f t="shared" si="46"/>
        <v>0</v>
      </c>
      <c r="I30" s="137">
        <f t="shared" ref="I30:I39" si="47">D30+E30+G30</f>
        <v>153.97574051333334</v>
      </c>
      <c r="J30" s="136"/>
    </row>
    <row r="31">
      <c r="A31" s="134" t="s">
        <v>143</v>
      </c>
      <c r="B31" s="140" t="s">
        <v>144</v>
      </c>
      <c r="C31" s="136" t="e">
        <f>'Приложение 2'!#REF!</f>
        <v>#REF!</v>
      </c>
      <c r="D31" s="136">
        <f>IF(D71&lt;D72,D71,D72)</f>
        <v>25.156740513333332</v>
      </c>
      <c r="E31" s="136">
        <f t="shared" ref="E31:G31" si="48">IF(E71&lt;E72,E71,E72)</f>
        <v>51.162999999999997</v>
      </c>
      <c r="F31" s="136">
        <f t="shared" ref="F31:H31" si="49">IF(F71&lt;F72,F71,F72)</f>
        <v>0</v>
      </c>
      <c r="G31" s="136">
        <f t="shared" si="48"/>
        <v>77.656000000000006</v>
      </c>
      <c r="H31" s="136">
        <f t="shared" si="49"/>
        <v>0</v>
      </c>
      <c r="I31" s="137">
        <f t="shared" si="47"/>
        <v>153.97574051333334</v>
      </c>
      <c r="J31" s="136"/>
    </row>
    <row r="32" hidden="1" outlineLevel="1">
      <c r="A32" s="134"/>
      <c r="B32" s="140"/>
      <c r="C32" s="136"/>
      <c r="D32" s="136"/>
      <c r="E32" s="136"/>
      <c r="F32" s="136"/>
      <c r="G32" s="136"/>
      <c r="H32" s="136"/>
      <c r="I32" s="136"/>
      <c r="J32" s="136"/>
    </row>
    <row r="33" hidden="1" outlineLevel="1">
      <c r="A33" s="134"/>
      <c r="B33" s="140"/>
      <c r="C33" s="136"/>
      <c r="D33" s="136"/>
      <c r="E33" s="136"/>
      <c r="F33" s="136"/>
      <c r="G33" s="136"/>
      <c r="H33" s="136"/>
      <c r="I33" s="136"/>
      <c r="J33" s="136"/>
    </row>
    <row r="34" collapsed="1">
      <c r="A34" s="134" t="s">
        <v>145</v>
      </c>
      <c r="B34" s="139" t="s">
        <v>146</v>
      </c>
      <c r="C34" s="136"/>
      <c r="D34" s="136"/>
      <c r="E34" s="136"/>
      <c r="F34" s="136"/>
      <c r="G34" s="136"/>
      <c r="H34" s="136"/>
      <c r="I34" s="136"/>
      <c r="J34" s="136"/>
    </row>
    <row r="35" ht="30">
      <c r="A35" s="134" t="s">
        <v>147</v>
      </c>
      <c r="B35" s="139" t="s">
        <v>148</v>
      </c>
      <c r="C35" s="136"/>
      <c r="D35" s="136"/>
      <c r="E35" s="136"/>
      <c r="F35" s="136"/>
      <c r="G35" s="136"/>
      <c r="H35" s="136"/>
      <c r="I35" s="136"/>
      <c r="J35" s="136"/>
    </row>
    <row r="36">
      <c r="A36" s="134" t="s">
        <v>149</v>
      </c>
      <c r="B36" s="140" t="s">
        <v>144</v>
      </c>
      <c r="C36" s="136"/>
      <c r="D36" s="136"/>
      <c r="E36" s="136"/>
      <c r="F36" s="136"/>
      <c r="G36" s="136"/>
      <c r="H36" s="136"/>
      <c r="I36" s="136"/>
      <c r="J36" s="136"/>
    </row>
    <row r="37" hidden="1" outlineLevel="1">
      <c r="A37" s="134"/>
      <c r="B37" s="140"/>
      <c r="C37" s="136"/>
      <c r="D37" s="136"/>
      <c r="E37" s="136"/>
      <c r="F37" s="136"/>
      <c r="G37" s="136"/>
      <c r="H37" s="136"/>
      <c r="I37" s="136"/>
      <c r="J37" s="136"/>
    </row>
    <row r="38" hidden="1" outlineLevel="1">
      <c r="A38" s="134"/>
      <c r="B38" s="140"/>
      <c r="C38" s="136"/>
      <c r="D38" s="136"/>
      <c r="E38" s="136"/>
      <c r="F38" s="136"/>
      <c r="G38" s="136"/>
      <c r="H38" s="136"/>
      <c r="I38" s="136"/>
      <c r="J38" s="136"/>
    </row>
    <row r="39" collapsed="1">
      <c r="A39" s="134" t="s">
        <v>150</v>
      </c>
      <c r="B39" s="138" t="s">
        <v>151</v>
      </c>
      <c r="C39" s="136" t="e">
        <f>C31*0.18</f>
        <v>#REF!</v>
      </c>
      <c r="D39" s="136">
        <f>D74</f>
        <v>38.007666666666665</v>
      </c>
      <c r="E39" s="136">
        <f t="shared" ref="E39:G39" si="50">E74</f>
        <v>49.400046799999984</v>
      </c>
      <c r="F39" s="136">
        <f t="shared" ref="F39:H39" si="51">F74</f>
        <v>0</v>
      </c>
      <c r="G39" s="136">
        <f t="shared" si="50"/>
        <v>69.181953200000009</v>
      </c>
      <c r="H39" s="136">
        <f t="shared" si="51"/>
        <v>0</v>
      </c>
      <c r="I39" s="137">
        <f t="shared" si="47"/>
        <v>156.58966666666666</v>
      </c>
      <c r="J39" s="136"/>
    </row>
    <row r="40">
      <c r="A40" s="134" t="s">
        <v>152</v>
      </c>
      <c r="B40" s="138" t="s">
        <v>153</v>
      </c>
      <c r="C40" s="136"/>
      <c r="D40" s="136"/>
      <c r="E40" s="136"/>
      <c r="F40" s="136"/>
      <c r="G40" s="136"/>
      <c r="H40" s="136"/>
      <c r="I40" s="137"/>
      <c r="J40" s="136"/>
    </row>
    <row r="41">
      <c r="A41" s="134" t="s">
        <v>154</v>
      </c>
      <c r="B41" s="139" t="s">
        <v>155</v>
      </c>
      <c r="C41" s="136"/>
      <c r="D41" s="136"/>
      <c r="E41" s="136"/>
      <c r="F41" s="136"/>
      <c r="G41" s="136"/>
      <c r="H41" s="136"/>
      <c r="I41" s="136"/>
      <c r="J41" s="136"/>
    </row>
    <row r="42">
      <c r="A42" s="134" t="s">
        <v>156</v>
      </c>
      <c r="B42" s="139" t="s">
        <v>157</v>
      </c>
      <c r="C42" s="136"/>
      <c r="D42" s="136"/>
      <c r="E42" s="136"/>
      <c r="F42" s="136"/>
      <c r="G42" s="136"/>
      <c r="H42" s="136"/>
      <c r="I42" s="136"/>
      <c r="J42" s="136"/>
    </row>
    <row r="43">
      <c r="A43" s="134" t="s">
        <v>158</v>
      </c>
      <c r="B43" s="135" t="s">
        <v>159</v>
      </c>
      <c r="C43" s="136"/>
      <c r="D43" s="136">
        <f>D44</f>
        <v>164.88159281999998</v>
      </c>
      <c r="E43" s="136">
        <f t="shared" ref="E43:I43" si="52">E44</f>
        <v>195.83723400000002</v>
      </c>
      <c r="F43" s="136">
        <f t="shared" si="52"/>
        <v>0</v>
      </c>
      <c r="G43" s="136">
        <f t="shared" si="52"/>
        <v>268.25376599999998</v>
      </c>
      <c r="H43" s="136">
        <f t="shared" si="52"/>
        <v>0</v>
      </c>
      <c r="I43" s="136">
        <f t="shared" si="52"/>
        <v>628.97259282000005</v>
      </c>
      <c r="J43" s="136"/>
    </row>
    <row r="44" outlineLevel="1">
      <c r="A44" s="134" t="s">
        <v>160</v>
      </c>
      <c r="B44" s="138" t="s">
        <v>161</v>
      </c>
      <c r="C44" s="136"/>
      <c r="D44" s="136">
        <f>IF(D73&lt;0,0,D73)</f>
        <v>164.88159281999998</v>
      </c>
      <c r="E44" s="136">
        <f t="shared" ref="E44:G44" si="53">IF(E73&lt;0,0,E73)</f>
        <v>195.83723400000002</v>
      </c>
      <c r="F44" s="136">
        <f t="shared" si="53"/>
        <v>0</v>
      </c>
      <c r="G44" s="136">
        <f t="shared" si="53"/>
        <v>268.25376599999998</v>
      </c>
      <c r="H44" s="136">
        <f>IF(H97&lt;0,0,H97)</f>
        <v>0</v>
      </c>
      <c r="I44" s="137">
        <f>D44+E44+G44</f>
        <v>628.97259282000005</v>
      </c>
    </row>
    <row r="45" outlineLevel="1">
      <c r="A45" s="134" t="s">
        <v>162</v>
      </c>
      <c r="B45" s="138" t="s">
        <v>163</v>
      </c>
      <c r="C45" s="136"/>
      <c r="D45" s="136"/>
      <c r="E45" s="136"/>
      <c r="F45" s="136"/>
      <c r="G45" s="136"/>
      <c r="H45" s="136"/>
      <c r="I45" s="136"/>
    </row>
    <row r="46" outlineLevel="1">
      <c r="A46" s="134" t="s">
        <v>164</v>
      </c>
      <c r="B46" s="138" t="s">
        <v>165</v>
      </c>
      <c r="C46" s="136"/>
      <c r="D46" s="136"/>
      <c r="E46" s="136"/>
      <c r="F46" s="136"/>
      <c r="G46" s="136"/>
      <c r="H46" s="136"/>
      <c r="I46" s="136"/>
    </row>
    <row r="47" outlineLevel="1">
      <c r="A47" s="134" t="s">
        <v>166</v>
      </c>
      <c r="B47" s="138" t="s">
        <v>167</v>
      </c>
      <c r="C47" s="136"/>
      <c r="D47" s="136"/>
      <c r="E47" s="136"/>
      <c r="F47" s="136"/>
      <c r="G47" s="136"/>
      <c r="H47" s="136"/>
      <c r="I47" s="136"/>
    </row>
    <row r="48" outlineLevel="1">
      <c r="A48" s="134" t="s">
        <v>168</v>
      </c>
      <c r="B48" s="138" t="s">
        <v>169</v>
      </c>
      <c r="C48" s="136"/>
      <c r="D48" s="136"/>
      <c r="E48" s="136"/>
      <c r="F48" s="136"/>
      <c r="G48" s="136"/>
      <c r="H48" s="136"/>
      <c r="I48" s="136"/>
    </row>
    <row r="49" outlineLevel="1">
      <c r="A49" s="134" t="s">
        <v>170</v>
      </c>
      <c r="B49" s="139" t="s">
        <v>171</v>
      </c>
      <c r="C49" s="136"/>
      <c r="D49" s="136"/>
      <c r="E49" s="136"/>
      <c r="F49" s="136"/>
      <c r="G49" s="136"/>
      <c r="H49" s="136"/>
      <c r="I49" s="136"/>
    </row>
    <row r="50" ht="33" customHeight="1" outlineLevel="1">
      <c r="A50" s="134" t="s">
        <v>172</v>
      </c>
      <c r="B50" s="140" t="s">
        <v>173</v>
      </c>
      <c r="C50" s="136"/>
      <c r="D50" s="136"/>
      <c r="E50" s="136"/>
      <c r="F50" s="136"/>
      <c r="G50" s="136"/>
      <c r="H50" s="136"/>
      <c r="I50" s="136"/>
    </row>
    <row r="51" ht="30" outlineLevel="1">
      <c r="A51" s="134" t="s">
        <v>174</v>
      </c>
      <c r="B51" s="139" t="s">
        <v>175</v>
      </c>
      <c r="C51" s="136"/>
      <c r="D51" s="136"/>
      <c r="E51" s="136"/>
      <c r="F51" s="136"/>
      <c r="G51" s="136"/>
      <c r="H51" s="136"/>
      <c r="I51" s="136"/>
    </row>
    <row r="52" ht="45" outlineLevel="1">
      <c r="A52" s="134" t="s">
        <v>176</v>
      </c>
      <c r="B52" s="140" t="s">
        <v>177</v>
      </c>
      <c r="C52" s="136"/>
      <c r="D52" s="136"/>
      <c r="E52" s="136"/>
      <c r="F52" s="136"/>
      <c r="G52" s="136"/>
      <c r="H52" s="136"/>
      <c r="I52" s="136"/>
    </row>
    <row r="53" outlineLevel="1">
      <c r="A53" s="134" t="s">
        <v>178</v>
      </c>
      <c r="B53" s="138" t="s">
        <v>179</v>
      </c>
      <c r="C53" s="136"/>
      <c r="D53" s="136"/>
      <c r="E53" s="136"/>
      <c r="F53" s="136"/>
      <c r="G53" s="136"/>
      <c r="H53" s="136"/>
      <c r="I53" s="136"/>
    </row>
    <row r="54" outlineLevel="1">
      <c r="A54" s="134" t="s">
        <v>180</v>
      </c>
      <c r="B54" s="138" t="s">
        <v>181</v>
      </c>
      <c r="C54" s="136"/>
      <c r="D54" s="136"/>
      <c r="E54" s="136"/>
      <c r="F54" s="136"/>
      <c r="G54" s="136"/>
      <c r="H54" s="136"/>
      <c r="I54" s="136"/>
    </row>
    <row r="56" ht="39" hidden="1" customHeight="1" outlineLevel="1">
      <c r="A56" s="39" t="s">
        <v>54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</row>
    <row r="57" ht="37.5" hidden="1" customHeight="1" outlineLevel="1">
      <c r="A57" s="39" t="s">
        <v>55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</row>
    <row r="58" ht="53.25" hidden="1" customHeight="1" outlineLevel="1">
      <c r="A58" s="141" t="s">
        <v>182</v>
      </c>
      <c r="B58" s="141"/>
      <c r="C58" s="141"/>
      <c r="D58" s="141"/>
      <c r="E58" s="141"/>
      <c r="F58" s="141"/>
      <c r="G58" s="141"/>
      <c r="H58" s="141"/>
      <c r="I58" s="141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</row>
    <row r="59" ht="48.75" hidden="1" customHeight="1" outlineLevel="1">
      <c r="A59" s="141" t="s">
        <v>183</v>
      </c>
      <c r="B59" s="141"/>
      <c r="C59" s="141"/>
      <c r="D59" s="141"/>
      <c r="E59" s="141"/>
      <c r="F59" s="141"/>
      <c r="G59" s="141"/>
      <c r="H59" s="141"/>
      <c r="I59" s="141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</row>
    <row r="60" ht="144" hidden="1" customHeight="1" outlineLevel="1">
      <c r="A60" s="43" t="s">
        <v>184</v>
      </c>
      <c r="B60" s="43"/>
      <c r="C60" s="43"/>
      <c r="D60" s="43"/>
      <c r="E60" s="43"/>
      <c r="F60" s="43"/>
      <c r="G60" s="43"/>
      <c r="H60" s="43"/>
      <c r="I60" s="43"/>
      <c r="J60" s="40"/>
    </row>
    <row r="61" ht="132" hidden="1" customHeight="1" outlineLevel="1">
      <c r="A61" s="142" t="s">
        <v>185</v>
      </c>
      <c r="B61" s="142"/>
      <c r="C61" s="142"/>
      <c r="D61" s="142"/>
      <c r="E61" s="142"/>
      <c r="F61" s="142"/>
      <c r="G61" s="142"/>
      <c r="H61" s="142"/>
      <c r="I61" s="142"/>
    </row>
    <row r="62" collapsed="1"/>
    <row r="63">
      <c r="C63" s="143"/>
      <c r="D63" s="143"/>
      <c r="E63" s="143"/>
      <c r="F63" s="143"/>
      <c r="G63" s="143"/>
      <c r="H63" s="143"/>
      <c r="I63" s="143"/>
    </row>
    <row r="66">
      <c r="B66" s="40" t="s">
        <v>58</v>
      </c>
      <c r="G66" s="1" t="s">
        <v>57</v>
      </c>
    </row>
    <row r="67">
      <c r="B67" s="1" t="s">
        <v>59</v>
      </c>
    </row>
    <row r="71" hidden="1" outlineLevel="1">
      <c r="B71" s="139" t="s">
        <v>186</v>
      </c>
      <c r="C71" s="136"/>
      <c r="D71" s="136">
        <f>'Приложение 4'!X25</f>
        <v>190.03833333333333</v>
      </c>
      <c r="E71" s="136">
        <f>'Приложение 4'!AE25</f>
        <v>247.00023400000003</v>
      </c>
      <c r="F71" s="136">
        <f>'Приложение 4'!AL25</f>
        <v>0</v>
      </c>
      <c r="G71" s="136">
        <f>'Приложение 4'!AS25</f>
        <v>345.90976599999999</v>
      </c>
      <c r="H71" s="136">
        <f>'Приложение 4'!AZ25</f>
        <v>0</v>
      </c>
      <c r="I71" s="136">
        <f t="shared" ref="I71:I75" si="54">D71+E71+G71</f>
        <v>782.94833333333338</v>
      </c>
      <c r="J71" s="136">
        <f t="shared" ref="J71:J75" si="55">D71+F71+H71</f>
        <v>190.03833333333333</v>
      </c>
    </row>
    <row r="72" hidden="1" outlineLevel="1">
      <c r="B72" s="139" t="s">
        <v>187</v>
      </c>
      <c r="C72" s="136"/>
      <c r="D72" s="136">
        <f>[2]Амортизация!$C$5/1000</f>
        <v>25.156740513333332</v>
      </c>
      <c r="E72" s="136">
        <v>51.162999999999997</v>
      </c>
      <c r="F72" s="136"/>
      <c r="G72" s="136">
        <v>77.656000000000006</v>
      </c>
      <c r="H72" s="144"/>
      <c r="I72" s="136">
        <f t="shared" si="54"/>
        <v>153.97574051333334</v>
      </c>
      <c r="J72" s="136">
        <f t="shared" si="55"/>
        <v>25.156740513333332</v>
      </c>
    </row>
    <row r="73" hidden="1" outlineLevel="1">
      <c r="B73" s="139" t="s">
        <v>161</v>
      </c>
      <c r="C73" s="136"/>
      <c r="D73" s="136">
        <f>D71-D72</f>
        <v>164.88159281999998</v>
      </c>
      <c r="E73" s="136">
        <f t="shared" ref="E73:G73" si="56">E71-E72</f>
        <v>195.83723400000002</v>
      </c>
      <c r="F73" s="136">
        <f t="shared" ref="F73:H73" si="57">F71-F72</f>
        <v>0</v>
      </c>
      <c r="G73" s="136">
        <f t="shared" si="56"/>
        <v>268.25376599999998</v>
      </c>
      <c r="H73" s="136">
        <f t="shared" si="57"/>
        <v>0</v>
      </c>
      <c r="I73" s="136">
        <f t="shared" si="54"/>
        <v>628.97259282000005</v>
      </c>
      <c r="J73" s="136">
        <f t="shared" si="55"/>
        <v>164.88159281999998</v>
      </c>
    </row>
    <row r="74" hidden="1" outlineLevel="1">
      <c r="B74" s="139" t="s">
        <v>188</v>
      </c>
      <c r="C74" s="136"/>
      <c r="D74" s="136">
        <f>D75-D71</f>
        <v>38.007666666666665</v>
      </c>
      <c r="E74" s="136">
        <f>E75-E71</f>
        <v>49.400046799999984</v>
      </c>
      <c r="F74" s="136">
        <f>F75-F71</f>
        <v>0</v>
      </c>
      <c r="G74" s="136">
        <f>G75-G71</f>
        <v>69.181953200000009</v>
      </c>
      <c r="H74" s="136">
        <f>H75-H71</f>
        <v>0</v>
      </c>
      <c r="I74" s="136">
        <f t="shared" si="54"/>
        <v>156.58966666666666</v>
      </c>
      <c r="J74" s="136">
        <f t="shared" si="55"/>
        <v>38.007666666666665</v>
      </c>
    </row>
    <row r="75" hidden="1" outlineLevel="1">
      <c r="B75" s="139" t="s">
        <v>189</v>
      </c>
      <c r="C75" s="136"/>
      <c r="D75" s="136">
        <f>'Приложение 1'!Q24</f>
        <v>228.04599999999999</v>
      </c>
      <c r="E75" s="136">
        <f>'Приложение 1'!V24</f>
        <v>296.40028080000002</v>
      </c>
      <c r="F75" s="136">
        <f>'Приложение 1'!AA24</f>
        <v>0</v>
      </c>
      <c r="G75" s="136">
        <f>'Приложение 1'!AF24</f>
        <v>415.0917192</v>
      </c>
      <c r="H75" s="136">
        <f>'Приложение 1'!AK24</f>
        <v>0</v>
      </c>
      <c r="I75" s="136">
        <f t="shared" si="54"/>
        <v>939.53800000000001</v>
      </c>
      <c r="J75" s="136">
        <f t="shared" si="55"/>
        <v>228.04599999999999</v>
      </c>
    </row>
    <row r="76" hidden="1" outlineLevel="1">
      <c r="D76" s="145">
        <f>D75-D17</f>
        <v>0</v>
      </c>
      <c r="E76" s="145">
        <f t="shared" ref="E76:I76" si="58">E75-E17</f>
        <v>0</v>
      </c>
      <c r="F76" s="145">
        <f t="shared" ref="F76:H76" si="59">F75-F17</f>
        <v>0</v>
      </c>
      <c r="G76" s="145">
        <f t="shared" si="58"/>
        <v>0</v>
      </c>
      <c r="H76" s="145">
        <f t="shared" si="59"/>
        <v>0</v>
      </c>
      <c r="I76" s="145">
        <f t="shared" si="58"/>
        <v>0</v>
      </c>
      <c r="J76" s="145">
        <f>J75-J17</f>
        <v>228.04599999999999</v>
      </c>
    </row>
    <row r="77" hidden="1" outlineLevel="1">
      <c r="D77" s="145">
        <f>D75/1.2-D71</f>
        <v>0</v>
      </c>
      <c r="E77" s="145">
        <f t="shared" ref="E77:J77" si="60">E75/1.2-E71</f>
        <v>0</v>
      </c>
      <c r="F77" s="145">
        <f t="shared" si="60"/>
        <v>0</v>
      </c>
      <c r="G77" s="145">
        <f t="shared" si="60"/>
        <v>0</v>
      </c>
      <c r="H77" s="145">
        <f t="shared" si="60"/>
        <v>0</v>
      </c>
      <c r="I77" s="145">
        <f t="shared" si="60"/>
        <v>0</v>
      </c>
      <c r="J77" s="145">
        <f t="shared" si="60"/>
        <v>0</v>
      </c>
    </row>
    <row r="78" ht="15" collapsed="1"/>
  </sheetData>
  <mergeCells count="20">
    <mergeCell ref="A5:I5"/>
    <mergeCell ref="A6:I6"/>
    <mergeCell ref="A7:I7"/>
    <mergeCell ref="A8:I8"/>
    <mergeCell ref="A9:I9"/>
    <mergeCell ref="A10:I10"/>
    <mergeCell ref="A11:I11"/>
    <mergeCell ref="A12:I12"/>
    <mergeCell ref="A14:A15"/>
    <mergeCell ref="B14:B15"/>
    <mergeCell ref="E14:F14"/>
    <mergeCell ref="G14:H14"/>
    <mergeCell ref="I14:J14"/>
    <mergeCell ref="A17:B17"/>
    <mergeCell ref="A56:I56"/>
    <mergeCell ref="A57:I57"/>
    <mergeCell ref="A58:I58"/>
    <mergeCell ref="A59:I59"/>
    <mergeCell ref="A60:I60"/>
    <mergeCell ref="A61:I61"/>
  </mergeCells>
  <printOptions headings="0" gridLines="0"/>
  <pageMargins left="0.31496062992125984" right="0.31496062992125984" top="0.35433070866141736" bottom="0.35433070866141736" header="0.31496062992125984" footer="0.31496062992125984"/>
  <pageSetup blackAndWhite="0" cellComments="none" copies="1" draft="0" errors="displayed" firstPageNumber="-1" fitToHeight="1" fitToWidth="1" horizontalDpi="600" orientation="landscape" pageOrder="downThenOver" paperSize="9" scale="71" useFirstPageNumber="0" usePrinterDefaults="1" verticalDpi="600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1"/>
  </sheetPr>
  <sheetViews>
    <sheetView workbookViewId="0" zoomScale="100">
      <selection activeCell="A7" activeCellId="0" sqref="A7"/>
    </sheetView>
  </sheetViews>
  <sheetFormatPr defaultRowHeight="15"/>
  <cols>
    <col bestFit="1" customWidth="1" min="1" max="1" style="146" width="9.75"/>
    <col bestFit="1" customWidth="1" min="2" max="2" style="146" width="60.75"/>
    <col bestFit="1" customWidth="1" min="3" max="3" style="146" width="12.75"/>
    <col bestFit="1" customWidth="1" min="4" max="4" style="146" width="8.125"/>
    <col bestFit="1" customWidth="1" hidden="1" min="5" max="5" style="146" width="8.125"/>
    <col bestFit="1" customWidth="1" min="6" max="6" style="146" width="8.125"/>
    <col bestFit="1" customWidth="1" hidden="1" min="7" max="7" style="146" width="8.125"/>
    <col bestFit="1" customWidth="1" min="8" max="8" style="146" width="8.125"/>
    <col bestFit="1" customWidth="1" hidden="1" min="9" max="9" style="146" width="8.125"/>
    <col bestFit="1" customWidth="1" min="10" max="10" style="146" width="8.125"/>
    <col bestFit="1" customWidth="1" hidden="1" min="11" max="11" style="146" width="8.125"/>
    <col bestFit="1" customWidth="1" min="12" max="12" style="146" width="8.125"/>
    <col bestFit="1" customWidth="1" hidden="1" min="13" max="13" style="146" width="8.125"/>
    <col bestFit="1" customWidth="1" min="14" max="14" style="146" width="8.125"/>
    <col bestFit="1" customWidth="1" hidden="1" min="15" max="15" style="146" width="8.125"/>
    <col bestFit="1" customWidth="1" min="16" max="16" style="146" width="8.125"/>
    <col bestFit="1" customWidth="1" hidden="1" min="17" max="17" style="146" width="8.125"/>
    <col bestFit="1" customWidth="1" min="18" max="18" style="146" width="8.125"/>
    <col bestFit="1" customWidth="1" hidden="1" min="19" max="19" style="146" width="8.125"/>
    <col bestFit="1" customWidth="1" min="20" max="20" style="146" width="8.125"/>
    <col bestFit="1" customWidth="1" hidden="1" min="21" max="21" style="146" width="8.125"/>
    <col bestFit="1" customWidth="1" min="22" max="22" style="146" width="8.125"/>
    <col bestFit="1" customWidth="1" hidden="1" min="23" max="23" style="146" width="8.125"/>
    <col bestFit="1" customWidth="1" min="24" max="24" style="146" width="8.125"/>
    <col bestFit="1" customWidth="1" hidden="1" min="25" max="25" style="146" width="8.125"/>
    <col bestFit="1" customWidth="1" min="26" max="31" style="146" width="8.125"/>
    <col bestFit="1" customWidth="1" hidden="1" min="32" max="32" style="146" width="8.125"/>
    <col bestFit="1" customWidth="1" min="33" max="33" style="146" width="8.125"/>
    <col bestFit="1" customWidth="1" hidden="1" min="34" max="34" style="146" width="8.125"/>
    <col bestFit="1" customWidth="1" min="35" max="35" style="146" width="8.125"/>
    <col bestFit="1" customWidth="1" hidden="1" min="36" max="36" style="146" width="8.125"/>
    <col bestFit="1" customWidth="1" min="37" max="37" style="146" width="8.125"/>
    <col bestFit="1" customWidth="1" hidden="1" min="38" max="38" style="146" width="8.125"/>
    <col bestFit="1" customWidth="1" min="39" max="39" style="146" width="8.125"/>
    <col bestFit="1" customWidth="1" hidden="1" min="40" max="40" style="146" width="8.125"/>
    <col bestFit="1" customWidth="1" min="41" max="41" style="146" width="8.125"/>
    <col bestFit="1" customWidth="1" hidden="1" min="42" max="42" style="146" width="8.125"/>
    <col bestFit="1" customWidth="1" min="43" max="43" style="146" width="8.125"/>
    <col bestFit="1" customWidth="1" hidden="1" min="44" max="44" style="146" width="8.125"/>
    <col bestFit="1" customWidth="1" min="45" max="45" style="146" width="8.125"/>
    <col bestFit="1" customWidth="1" hidden="1" min="46" max="46" style="146" width="8.125"/>
    <col bestFit="1" customWidth="1" min="47" max="47" style="146" width="8.125"/>
    <col bestFit="1" customWidth="1" hidden="1" min="48" max="48" style="146" width="8.125"/>
    <col bestFit="1" customWidth="1" min="49" max="49" style="146" width="8.125"/>
    <col bestFit="1" min="50" max="16384" style="146" width="9"/>
  </cols>
  <sheetData>
    <row r="1" ht="17.25">
      <c r="AW1" s="2" t="s">
        <v>0</v>
      </c>
    </row>
    <row r="2" ht="17.25">
      <c r="J2" s="147"/>
      <c r="K2" s="147"/>
      <c r="L2" s="147"/>
      <c r="M2" s="147"/>
      <c r="N2" s="147"/>
      <c r="O2" s="147"/>
      <c r="AW2" s="3" t="s">
        <v>1</v>
      </c>
    </row>
    <row r="3" ht="17.25">
      <c r="AW3" s="3"/>
    </row>
    <row r="4" ht="17.25">
      <c r="A4" s="148" t="s">
        <v>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</row>
    <row r="5" ht="17.25">
      <c r="A5" s="148" t="s">
        <v>190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</row>
    <row r="6" ht="17.25">
      <c r="A6" s="149" t="s">
        <v>191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</row>
    <row r="7" ht="15.75" customHeight="1"/>
    <row r="8" ht="21.75" customHeight="1">
      <c r="A8" s="7" t="s">
        <v>192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</row>
    <row r="9" ht="15.75" customHeight="1">
      <c r="A9" s="9" t="s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</row>
    <row r="10" ht="15.75" customHeight="1">
      <c r="A10" s="150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</row>
    <row r="11" s="151" customFormat="1" ht="33.75" customHeight="1">
      <c r="A11" s="103" t="s">
        <v>6</v>
      </c>
      <c r="B11" s="103" t="s">
        <v>61</v>
      </c>
      <c r="C11" s="103" t="s">
        <v>193</v>
      </c>
      <c r="D11" s="103" t="s">
        <v>194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52"/>
      <c r="Q11" s="103"/>
      <c r="R11" s="103"/>
      <c r="S11" s="103"/>
      <c r="T11" s="103"/>
      <c r="U11" s="152"/>
      <c r="V11" s="103"/>
      <c r="W11" s="103"/>
      <c r="X11" s="103"/>
      <c r="Y11" s="103"/>
      <c r="Z11" s="152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</row>
    <row r="12" ht="176.25" customHeight="1">
      <c r="A12" s="103"/>
      <c r="B12" s="103"/>
      <c r="C12" s="103"/>
      <c r="D12" s="103" t="s">
        <v>195</v>
      </c>
      <c r="E12" s="103"/>
      <c r="F12" s="103"/>
      <c r="G12" s="103"/>
      <c r="H12" s="103"/>
      <c r="I12" s="103"/>
      <c r="J12" s="103" t="s">
        <v>196</v>
      </c>
      <c r="K12" s="103"/>
      <c r="L12" s="103"/>
      <c r="M12" s="103"/>
      <c r="N12" s="103"/>
      <c r="O12" s="103"/>
      <c r="P12" s="103" t="s">
        <v>197</v>
      </c>
      <c r="Q12" s="103"/>
      <c r="R12" s="103"/>
      <c r="S12" s="103"/>
      <c r="T12" s="103"/>
      <c r="U12" s="103"/>
      <c r="V12" s="103" t="s">
        <v>198</v>
      </c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 t="s">
        <v>199</v>
      </c>
      <c r="AH12" s="103"/>
      <c r="AI12" s="103"/>
      <c r="AJ12" s="103"/>
      <c r="AK12" s="103"/>
      <c r="AL12" s="103"/>
      <c r="AM12" s="103" t="s">
        <v>200</v>
      </c>
      <c r="AN12" s="103"/>
      <c r="AO12" s="103"/>
      <c r="AP12" s="103"/>
      <c r="AQ12" s="103"/>
      <c r="AR12" s="103"/>
      <c r="AS12" s="103" t="s">
        <v>201</v>
      </c>
      <c r="AT12" s="103"/>
      <c r="AU12" s="103"/>
      <c r="AV12" s="103"/>
      <c r="AW12" s="103"/>
    </row>
    <row r="13" s="153" customFormat="1" ht="197.25" customHeight="1">
      <c r="A13" s="103"/>
      <c r="B13" s="103"/>
      <c r="C13" s="103"/>
      <c r="D13" s="154" t="s">
        <v>202</v>
      </c>
      <c r="E13" s="154"/>
      <c r="F13" s="154" t="s">
        <v>203</v>
      </c>
      <c r="G13" s="154"/>
      <c r="H13" s="154" t="s">
        <v>204</v>
      </c>
      <c r="I13" s="154"/>
      <c r="J13" s="154" t="s">
        <v>203</v>
      </c>
      <c r="K13" s="154"/>
      <c r="L13" s="154" t="s">
        <v>203</v>
      </c>
      <c r="M13" s="154"/>
      <c r="N13" s="154" t="s">
        <v>204</v>
      </c>
      <c r="O13" s="154"/>
      <c r="P13" s="154" t="s">
        <v>203</v>
      </c>
      <c r="Q13" s="154"/>
      <c r="R13" s="154" t="s">
        <v>203</v>
      </c>
      <c r="S13" s="154"/>
      <c r="T13" s="154" t="s">
        <v>204</v>
      </c>
      <c r="U13" s="154"/>
      <c r="V13" s="154" t="s">
        <v>203</v>
      </c>
      <c r="W13" s="154"/>
      <c r="X13" s="154" t="s">
        <v>203</v>
      </c>
      <c r="Y13" s="154"/>
      <c r="Z13" s="155">
        <v>42675</v>
      </c>
      <c r="AA13" s="155">
        <v>43040</v>
      </c>
      <c r="AB13" s="155">
        <v>43405</v>
      </c>
      <c r="AC13" s="155">
        <v>43770</v>
      </c>
      <c r="AD13" s="155">
        <v>44136</v>
      </c>
      <c r="AE13" s="154" t="s">
        <v>204</v>
      </c>
      <c r="AF13" s="154"/>
      <c r="AG13" s="154" t="s">
        <v>203</v>
      </c>
      <c r="AH13" s="154"/>
      <c r="AI13" s="154" t="s">
        <v>203</v>
      </c>
      <c r="AJ13" s="154"/>
      <c r="AK13" s="154" t="s">
        <v>204</v>
      </c>
      <c r="AL13" s="154"/>
      <c r="AM13" s="154" t="s">
        <v>203</v>
      </c>
      <c r="AN13" s="154"/>
      <c r="AO13" s="154" t="s">
        <v>203</v>
      </c>
      <c r="AP13" s="154"/>
      <c r="AQ13" s="154" t="s">
        <v>204</v>
      </c>
      <c r="AR13" s="154"/>
      <c r="AS13" s="154" t="s">
        <v>203</v>
      </c>
      <c r="AT13" s="154"/>
      <c r="AU13" s="154" t="s">
        <v>203</v>
      </c>
      <c r="AV13" s="154"/>
      <c r="AW13" s="154" t="s">
        <v>204</v>
      </c>
    </row>
    <row r="14" s="156" customFormat="1" ht="15.75">
      <c r="A14" s="157">
        <v>1</v>
      </c>
      <c r="B14" s="158">
        <v>2</v>
      </c>
      <c r="C14" s="157">
        <v>3</v>
      </c>
      <c r="D14" s="159" t="s">
        <v>205</v>
      </c>
      <c r="E14" s="159" t="s">
        <v>206</v>
      </c>
      <c r="F14" s="159" t="s">
        <v>206</v>
      </c>
      <c r="G14" s="159" t="s">
        <v>207</v>
      </c>
      <c r="H14" s="159" t="s">
        <v>208</v>
      </c>
      <c r="I14" s="159" t="s">
        <v>208</v>
      </c>
      <c r="J14" s="159" t="s">
        <v>209</v>
      </c>
      <c r="K14" s="159" t="s">
        <v>210</v>
      </c>
      <c r="L14" s="159" t="s">
        <v>210</v>
      </c>
      <c r="M14" s="159" t="s">
        <v>211</v>
      </c>
      <c r="N14" s="159" t="s">
        <v>212</v>
      </c>
      <c r="O14" s="159" t="s">
        <v>212</v>
      </c>
      <c r="P14" s="159" t="s">
        <v>213</v>
      </c>
      <c r="Q14" s="159" t="s">
        <v>214</v>
      </c>
      <c r="R14" s="159" t="s">
        <v>214</v>
      </c>
      <c r="S14" s="159" t="s">
        <v>215</v>
      </c>
      <c r="T14" s="159" t="s">
        <v>216</v>
      </c>
      <c r="U14" s="159" t="s">
        <v>216</v>
      </c>
      <c r="V14" s="159" t="s">
        <v>217</v>
      </c>
      <c r="W14" s="159" t="s">
        <v>218</v>
      </c>
      <c r="X14" s="159" t="s">
        <v>218</v>
      </c>
      <c r="Y14" s="159" t="s">
        <v>219</v>
      </c>
      <c r="Z14" s="159"/>
      <c r="AA14" s="159"/>
      <c r="AB14" s="159"/>
      <c r="AC14" s="159"/>
      <c r="AD14" s="159"/>
      <c r="AE14" s="159" t="s">
        <v>220</v>
      </c>
      <c r="AF14" s="159" t="s">
        <v>220</v>
      </c>
      <c r="AG14" s="159" t="s">
        <v>221</v>
      </c>
      <c r="AH14" s="159" t="s">
        <v>222</v>
      </c>
      <c r="AI14" s="159" t="s">
        <v>222</v>
      </c>
      <c r="AJ14" s="159" t="s">
        <v>223</v>
      </c>
      <c r="AK14" s="159" t="s">
        <v>224</v>
      </c>
      <c r="AL14" s="159" t="s">
        <v>224</v>
      </c>
      <c r="AM14" s="159" t="s">
        <v>225</v>
      </c>
      <c r="AN14" s="159" t="s">
        <v>226</v>
      </c>
      <c r="AO14" s="159" t="s">
        <v>226</v>
      </c>
      <c r="AP14" s="159" t="s">
        <v>227</v>
      </c>
      <c r="AQ14" s="159" t="s">
        <v>228</v>
      </c>
      <c r="AR14" s="159" t="s">
        <v>228</v>
      </c>
      <c r="AS14" s="159" t="s">
        <v>229</v>
      </c>
      <c r="AT14" s="159" t="s">
        <v>230</v>
      </c>
      <c r="AU14" s="159" t="s">
        <v>230</v>
      </c>
      <c r="AV14" s="159" t="s">
        <v>231</v>
      </c>
      <c r="AW14" s="159" t="s">
        <v>232</v>
      </c>
    </row>
    <row r="15" s="156" customFormat="1" ht="15.75">
      <c r="A15" s="160"/>
      <c r="B15" s="161"/>
      <c r="C15" s="158"/>
      <c r="D15" s="158"/>
      <c r="E15" s="157"/>
      <c r="F15" s="157"/>
      <c r="G15" s="157"/>
      <c r="H15" s="157"/>
      <c r="I15" s="158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</row>
    <row r="17" ht="18" customHeight="1">
      <c r="A17" s="163" t="s">
        <v>233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</row>
    <row r="18" ht="17.25" customHeight="1">
      <c r="A18" s="163" t="s">
        <v>234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</row>
    <row r="19" ht="15" customHeight="1">
      <c r="A19" s="146" t="s">
        <v>235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</row>
    <row r="20" ht="38.25" customHeight="1">
      <c r="A20" s="164" t="s">
        <v>236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</row>
    <row r="21" ht="17.25" customHeight="1">
      <c r="A21" s="165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</row>
  </sheetData>
  <mergeCells count="44">
    <mergeCell ref="K2:L2"/>
    <mergeCell ref="M2:N2"/>
    <mergeCell ref="A4:AW4"/>
    <mergeCell ref="A5:AW5"/>
    <mergeCell ref="A6:AW6"/>
    <mergeCell ref="A8:AW8"/>
    <mergeCell ref="A9:AW9"/>
    <mergeCell ref="A10:AW10"/>
    <mergeCell ref="A11:A13"/>
    <mergeCell ref="B11:B13"/>
    <mergeCell ref="C11:C13"/>
    <mergeCell ref="D11:AW11"/>
    <mergeCell ref="D12:I12"/>
    <mergeCell ref="J12:O12"/>
    <mergeCell ref="P12:U12"/>
    <mergeCell ref="V12:AF12"/>
    <mergeCell ref="AG12:AL12"/>
    <mergeCell ref="AM12:AR12"/>
    <mergeCell ref="AS12:AW12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AE13:AF13"/>
    <mergeCell ref="AG13:AH13"/>
    <mergeCell ref="AI13:AJ13"/>
    <mergeCell ref="AK13:AL13"/>
    <mergeCell ref="AM13:AN13"/>
    <mergeCell ref="AO13:AP13"/>
    <mergeCell ref="AQ13:AR13"/>
    <mergeCell ref="AS13:AT13"/>
    <mergeCell ref="AU13:AV13"/>
    <mergeCell ref="A17:AW17"/>
    <mergeCell ref="A18:AW18"/>
    <mergeCell ref="A19:AW19"/>
    <mergeCell ref="A20:AW20"/>
    <mergeCell ref="A21:AW21"/>
  </mergeCells>
  <printOptions headings="0" gridLines="0"/>
  <pageMargins left="0.70866141732283472" right="0.70866141732283472" top="0.74803149606299213" bottom="0.74803149606299213" header="0.31496062992125984" footer="0.31496062992125984"/>
  <pageSetup blackAndWhite="0" cellComments="none" copies="1" draft="0" errors="displayed" firstPageNumber="-1" fitToHeight="1" fitToWidth="1" horizontalDpi="600" orientation="landscape" pageOrder="downThenOver" paperSize="8" scale="13" useFirstPageNumber="0" usePrinterDefaults="1" verticalDpi="600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1"/>
  </sheetPr>
  <sheetViews>
    <sheetView workbookViewId="0" zoomScale="90">
      <selection activeCell="E23" activeCellId="0" sqref="E23"/>
    </sheetView>
  </sheetViews>
  <sheetFormatPr defaultRowHeight="15"/>
  <cols>
    <col bestFit="1" customWidth="1" min="1" max="1" style="1" width="11.625"/>
    <col bestFit="1" customWidth="1" min="2" max="2" style="1" width="60.75"/>
    <col bestFit="1" customWidth="1" min="3" max="3" style="1" width="13.875"/>
    <col bestFit="1" customWidth="1" min="4" max="4" style="1" width="18"/>
    <col bestFit="1" customWidth="1" min="5" max="5" style="1" width="6.125"/>
    <col bestFit="1" customWidth="1" min="6" max="10" style="1" width="6"/>
    <col bestFit="1" customWidth="1" min="11" max="11" style="1" width="18"/>
    <col bestFit="1" customWidth="1" min="12" max="17" style="1" width="6"/>
    <col bestFit="1" customWidth="1" min="18" max="18" style="1" width="18"/>
    <col bestFit="1" customWidth="1" min="19" max="24" style="1" width="6"/>
    <col bestFit="1" customWidth="1" min="25" max="25" style="1" width="18"/>
    <col bestFit="1" customWidth="1" min="26" max="31" style="1" width="6"/>
    <col bestFit="1" customWidth="1" min="32" max="32" style="1" width="18"/>
    <col bestFit="1" customWidth="1" min="33" max="38" style="1" width="6"/>
    <col bestFit="1" customWidth="1" min="39" max="39" style="1" width="3.5"/>
    <col bestFit="1" customWidth="1" min="40" max="40" style="1" width="5.75"/>
    <col bestFit="1" customWidth="1" min="41" max="41" style="1" width="16.125"/>
    <col bestFit="1" customWidth="1" min="42" max="42" style="1" width="21.25"/>
    <col bestFit="1" customWidth="1" min="43" max="43" style="1" width="12.625"/>
    <col bestFit="1" customWidth="1" min="44" max="44" style="1" width="22.375"/>
    <col bestFit="1" customWidth="1" min="45" max="45" style="1" width="10.875"/>
    <col bestFit="1" customWidth="1" min="46" max="46" style="1" width="17.375"/>
    <col bestFit="1" customWidth="1" min="47" max="48" style="1" width="4.125"/>
    <col bestFit="1" customWidth="1" min="49" max="49" style="1" width="3.75"/>
    <col bestFit="1" customWidth="1" min="50" max="50" style="1" width="3.875"/>
    <col bestFit="1" customWidth="1" min="51" max="51" style="1" width="4.5"/>
    <col bestFit="1" customWidth="1" min="52" max="52" style="1" width="5"/>
    <col bestFit="1" customWidth="1" min="53" max="53" style="1" width="5.5"/>
    <col bestFit="1" customWidth="1" min="54" max="54" style="1" width="5.75"/>
    <col bestFit="1" customWidth="1" min="55" max="55" style="1" width="5.5"/>
    <col bestFit="1" customWidth="1" min="56" max="57" style="1" width="5"/>
    <col bestFit="1" customWidth="1" min="58" max="58" style="1" width="12.875"/>
    <col bestFit="1" customWidth="1" min="59" max="68" style="1" width="5"/>
    <col bestFit="1" min="69" max="16384" style="1" width="9"/>
  </cols>
  <sheetData>
    <row r="1" ht="17.25">
      <c r="AL1" s="2" t="s">
        <v>0</v>
      </c>
    </row>
    <row r="2" ht="17.25">
      <c r="AL2" s="3" t="s">
        <v>1</v>
      </c>
    </row>
    <row r="3" ht="17.25">
      <c r="AL3" s="3"/>
    </row>
    <row r="4" ht="17.25">
      <c r="A4" s="166" t="s">
        <v>237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</row>
    <row r="5" ht="17.25">
      <c r="A5" s="149" t="s">
        <v>238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</row>
    <row r="6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</row>
    <row r="7" ht="17.25">
      <c r="A7" s="7" t="s">
        <v>239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</row>
    <row r="8">
      <c r="A8" s="9" t="s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</row>
    <row r="9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61"/>
      <c r="AN9" s="61"/>
      <c r="AO9" s="61"/>
      <c r="AP9" s="61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</row>
    <row r="10" ht="19.5" customHeight="1">
      <c r="A10" s="62" t="s">
        <v>6</v>
      </c>
      <c r="B10" s="63" t="s">
        <v>61</v>
      </c>
      <c r="C10" s="63" t="s">
        <v>193</v>
      </c>
      <c r="D10" s="73" t="s">
        <v>240</v>
      </c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</row>
    <row r="11" ht="43.5" customHeight="1">
      <c r="A11" s="66"/>
      <c r="B11" s="63"/>
      <c r="C11" s="63"/>
      <c r="D11" s="73" t="s">
        <v>241</v>
      </c>
      <c r="E11" s="73"/>
      <c r="F11" s="73"/>
      <c r="G11" s="73"/>
      <c r="H11" s="73"/>
      <c r="I11" s="73"/>
      <c r="J11" s="73"/>
      <c r="K11" s="63" t="s">
        <v>242</v>
      </c>
      <c r="L11" s="73"/>
      <c r="M11" s="73"/>
      <c r="N11" s="73"/>
      <c r="O11" s="73"/>
      <c r="P11" s="73"/>
      <c r="Q11" s="73"/>
      <c r="R11" s="73" t="s">
        <v>243</v>
      </c>
      <c r="S11" s="73"/>
      <c r="T11" s="73"/>
      <c r="U11" s="73"/>
      <c r="V11" s="73"/>
      <c r="W11" s="73"/>
      <c r="X11" s="73"/>
      <c r="Y11" s="73" t="s">
        <v>244</v>
      </c>
      <c r="Z11" s="73"/>
      <c r="AA11" s="73"/>
      <c r="AB11" s="73"/>
      <c r="AC11" s="73"/>
      <c r="AD11" s="73"/>
      <c r="AE11" s="73"/>
      <c r="AF11" s="63" t="s">
        <v>245</v>
      </c>
      <c r="AG11" s="63"/>
      <c r="AH11" s="63"/>
      <c r="AI11" s="63"/>
      <c r="AJ11" s="63"/>
      <c r="AK11" s="63"/>
      <c r="AL11" s="63"/>
    </row>
    <row r="12" ht="43.5" customHeight="1">
      <c r="A12" s="66"/>
      <c r="B12" s="63"/>
      <c r="C12" s="63"/>
      <c r="D12" s="63" t="s">
        <v>90</v>
      </c>
      <c r="E12" s="73" t="s">
        <v>91</v>
      </c>
      <c r="F12" s="73"/>
      <c r="G12" s="73"/>
      <c r="H12" s="73"/>
      <c r="I12" s="73"/>
      <c r="J12" s="73"/>
      <c r="K12" s="63" t="s">
        <v>90</v>
      </c>
      <c r="L12" s="73" t="s">
        <v>91</v>
      </c>
      <c r="M12" s="73"/>
      <c r="N12" s="73"/>
      <c r="O12" s="73"/>
      <c r="P12" s="73"/>
      <c r="Q12" s="73"/>
      <c r="R12" s="63" t="s">
        <v>90</v>
      </c>
      <c r="S12" s="73" t="s">
        <v>91</v>
      </c>
      <c r="T12" s="73"/>
      <c r="U12" s="73"/>
      <c r="V12" s="73"/>
      <c r="W12" s="73"/>
      <c r="X12" s="73"/>
      <c r="Y12" s="63" t="s">
        <v>90</v>
      </c>
      <c r="Z12" s="73" t="s">
        <v>91</v>
      </c>
      <c r="AA12" s="73"/>
      <c r="AB12" s="73"/>
      <c r="AC12" s="73"/>
      <c r="AD12" s="73"/>
      <c r="AE12" s="73"/>
      <c r="AF12" s="63" t="s">
        <v>90</v>
      </c>
      <c r="AG12" s="73" t="s">
        <v>91</v>
      </c>
      <c r="AH12" s="73"/>
      <c r="AI12" s="73"/>
      <c r="AJ12" s="73"/>
      <c r="AK12" s="73"/>
      <c r="AL12" s="73"/>
    </row>
    <row r="13" ht="87.75" customHeight="1">
      <c r="A13" s="74"/>
      <c r="B13" s="63"/>
      <c r="C13" s="63"/>
      <c r="D13" s="12" t="s">
        <v>92</v>
      </c>
      <c r="E13" s="12" t="s">
        <v>92</v>
      </c>
      <c r="F13" s="75" t="s">
        <v>109</v>
      </c>
      <c r="G13" s="75" t="s">
        <v>110</v>
      </c>
      <c r="H13" s="75" t="s">
        <v>246</v>
      </c>
      <c r="I13" s="75" t="s">
        <v>114</v>
      </c>
      <c r="J13" s="75" t="s">
        <v>115</v>
      </c>
      <c r="K13" s="12" t="s">
        <v>92</v>
      </c>
      <c r="L13" s="12" t="s">
        <v>92</v>
      </c>
      <c r="M13" s="75" t="s">
        <v>109</v>
      </c>
      <c r="N13" s="75" t="s">
        <v>110</v>
      </c>
      <c r="O13" s="75" t="s">
        <v>246</v>
      </c>
      <c r="P13" s="75" t="s">
        <v>114</v>
      </c>
      <c r="Q13" s="75" t="s">
        <v>115</v>
      </c>
      <c r="R13" s="12" t="s">
        <v>92</v>
      </c>
      <c r="S13" s="12" t="s">
        <v>92</v>
      </c>
      <c r="T13" s="75" t="s">
        <v>109</v>
      </c>
      <c r="U13" s="75" t="s">
        <v>110</v>
      </c>
      <c r="V13" s="75" t="s">
        <v>246</v>
      </c>
      <c r="W13" s="75" t="s">
        <v>114</v>
      </c>
      <c r="X13" s="75" t="s">
        <v>115</v>
      </c>
      <c r="Y13" s="12" t="s">
        <v>92</v>
      </c>
      <c r="Z13" s="12" t="s">
        <v>92</v>
      </c>
      <c r="AA13" s="75" t="s">
        <v>109</v>
      </c>
      <c r="AB13" s="75" t="s">
        <v>110</v>
      </c>
      <c r="AC13" s="75" t="s">
        <v>246</v>
      </c>
      <c r="AD13" s="75" t="s">
        <v>114</v>
      </c>
      <c r="AE13" s="75" t="s">
        <v>115</v>
      </c>
      <c r="AF13" s="12" t="s">
        <v>92</v>
      </c>
      <c r="AG13" s="12" t="s">
        <v>92</v>
      </c>
      <c r="AH13" s="75" t="s">
        <v>109</v>
      </c>
      <c r="AI13" s="75" t="s">
        <v>110</v>
      </c>
      <c r="AJ13" s="75" t="s">
        <v>246</v>
      </c>
      <c r="AK13" s="75" t="s">
        <v>114</v>
      </c>
      <c r="AL13" s="75" t="s">
        <v>115</v>
      </c>
    </row>
    <row r="14">
      <c r="A14" s="73">
        <v>1</v>
      </c>
      <c r="B14" s="73">
        <v>2</v>
      </c>
      <c r="C14" s="73">
        <v>3</v>
      </c>
      <c r="D14" s="83" t="s">
        <v>247</v>
      </c>
      <c r="E14" s="83" t="s">
        <v>248</v>
      </c>
      <c r="F14" s="83" t="s">
        <v>249</v>
      </c>
      <c r="G14" s="83" t="s">
        <v>250</v>
      </c>
      <c r="H14" s="83" t="s">
        <v>251</v>
      </c>
      <c r="I14" s="83" t="s">
        <v>252</v>
      </c>
      <c r="J14" s="83" t="s">
        <v>253</v>
      </c>
      <c r="K14" s="83" t="s">
        <v>254</v>
      </c>
      <c r="L14" s="83" t="s">
        <v>255</v>
      </c>
      <c r="M14" s="83" t="s">
        <v>256</v>
      </c>
      <c r="N14" s="83" t="s">
        <v>257</v>
      </c>
      <c r="O14" s="83" t="s">
        <v>258</v>
      </c>
      <c r="P14" s="83" t="s">
        <v>259</v>
      </c>
      <c r="Q14" s="83" t="s">
        <v>260</v>
      </c>
      <c r="R14" s="83" t="s">
        <v>261</v>
      </c>
      <c r="S14" s="83" t="s">
        <v>262</v>
      </c>
      <c r="T14" s="83" t="s">
        <v>263</v>
      </c>
      <c r="U14" s="83" t="s">
        <v>264</v>
      </c>
      <c r="V14" s="83" t="s">
        <v>265</v>
      </c>
      <c r="W14" s="83" t="s">
        <v>266</v>
      </c>
      <c r="X14" s="83" t="s">
        <v>267</v>
      </c>
      <c r="Y14" s="83" t="s">
        <v>268</v>
      </c>
      <c r="Z14" s="83" t="s">
        <v>269</v>
      </c>
      <c r="AA14" s="83" t="s">
        <v>270</v>
      </c>
      <c r="AB14" s="83" t="s">
        <v>271</v>
      </c>
      <c r="AC14" s="83" t="s">
        <v>272</v>
      </c>
      <c r="AD14" s="83" t="s">
        <v>273</v>
      </c>
      <c r="AE14" s="83" t="s">
        <v>274</v>
      </c>
      <c r="AF14" s="83" t="s">
        <v>275</v>
      </c>
      <c r="AG14" s="83" t="s">
        <v>276</v>
      </c>
    </row>
    <row r="15">
      <c r="A15" s="160"/>
      <c r="B15" s="103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</row>
    <row r="17" ht="22.5" customHeight="1">
      <c r="A17" s="39" t="s">
        <v>54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</row>
    <row r="18" ht="21.75" customHeight="1">
      <c r="A18" s="39" t="s">
        <v>55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</row>
    <row r="19" ht="18.75">
      <c r="A19" s="156" t="s">
        <v>277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</row>
    <row r="20" ht="47.25" customHeight="1">
      <c r="A20" s="110" t="s">
        <v>116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</row>
    <row r="21" ht="23.25" customHeight="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</row>
    <row r="32">
      <c r="AJ32" s="1" t="s">
        <v>278</v>
      </c>
    </row>
  </sheetData>
  <mergeCells count="24">
    <mergeCell ref="A4:AL4"/>
    <mergeCell ref="A5:AL5"/>
    <mergeCell ref="A7:AL7"/>
    <mergeCell ref="A8:AL8"/>
    <mergeCell ref="A9:AL9"/>
    <mergeCell ref="A10:A13"/>
    <mergeCell ref="B10:B13"/>
    <mergeCell ref="C10:C13"/>
    <mergeCell ref="D10:AL10"/>
    <mergeCell ref="D11:J11"/>
    <mergeCell ref="K11:Q11"/>
    <mergeCell ref="R11:X11"/>
    <mergeCell ref="Y11:AE11"/>
    <mergeCell ref="AF11:AL11"/>
    <mergeCell ref="E12:J12"/>
    <mergeCell ref="L12:Q12"/>
    <mergeCell ref="S12:X12"/>
    <mergeCell ref="Z12:AE12"/>
    <mergeCell ref="AG12:AL12"/>
    <mergeCell ref="A17:AL17"/>
    <mergeCell ref="A18:AL18"/>
    <mergeCell ref="A19:AL19"/>
    <mergeCell ref="A20:AL20"/>
    <mergeCell ref="A21:AL21"/>
  </mergeCells>
  <printOptions headings="0" gridLines="0"/>
  <pageMargins left="0.70866141732283472" right="0.70866141732283472" top="0.74803149606299213" bottom="0.74803149606299213" header="0.31496062992125984" footer="0.31496062992125984"/>
  <pageSetup blackAndWhite="0" cellComments="none" copies="1" draft="0" errors="displayed" firstPageNumber="-1" fitToHeight="1" fitToWidth="1" horizontalDpi="600" orientation="landscape" pageOrder="downThenOver" paperSize="8" scale="40" useFirstPageNumber="0" usePrinterDefaults="1" verticalDpi="600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1"/>
  </sheetPr>
  <sheetViews>
    <sheetView workbookViewId="0" zoomScale="90">
      <selection activeCell="A19" activeCellId="0" sqref="A19:U19"/>
    </sheetView>
  </sheetViews>
  <sheetFormatPr defaultRowHeight="15"/>
  <cols>
    <col bestFit="1" customWidth="1" min="1" max="1" style="1" width="12"/>
    <col bestFit="1" customWidth="1" min="2" max="2" style="1" width="60.75"/>
    <col bestFit="1" customWidth="1" min="3" max="3" style="1" width="13.875"/>
    <col bestFit="1" customWidth="1" min="4" max="4" style="1" width="7.25"/>
    <col bestFit="1" customWidth="1" min="5" max="21" style="1" width="6"/>
    <col bestFit="1" min="22" max="16384" style="1" width="9"/>
  </cols>
  <sheetData>
    <row r="1" ht="17.25">
      <c r="U1" s="2" t="s">
        <v>0</v>
      </c>
    </row>
    <row r="2" ht="17.25">
      <c r="U2" s="3" t="s">
        <v>1</v>
      </c>
    </row>
    <row r="3" ht="17.25">
      <c r="U3" s="3"/>
    </row>
    <row r="4">
      <c r="A4" s="114" t="s">
        <v>117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ht="25.5" customHeight="1">
      <c r="A5" s="116" t="s">
        <v>279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</row>
    <row r="6" ht="17.25" customHeigh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</row>
    <row r="7" ht="17.25">
      <c r="A7" s="7" t="s">
        <v>239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>
      <c r="A8" s="9" t="s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>
      <c r="J9" s="168"/>
      <c r="K9" s="168"/>
      <c r="L9" s="168"/>
      <c r="M9" s="168"/>
      <c r="N9" s="168"/>
      <c r="O9" s="168"/>
    </row>
    <row r="10" ht="38.25" customHeight="1">
      <c r="A10" s="63" t="s">
        <v>6</v>
      </c>
      <c r="B10" s="63" t="s">
        <v>61</v>
      </c>
      <c r="C10" s="63" t="s">
        <v>193</v>
      </c>
      <c r="D10" s="169" t="s">
        <v>280</v>
      </c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1"/>
    </row>
    <row r="11" ht="15.75" customHeight="1">
      <c r="A11" s="63"/>
      <c r="B11" s="63"/>
      <c r="C11" s="63"/>
      <c r="D11" s="73" t="s">
        <v>281</v>
      </c>
      <c r="E11" s="73"/>
      <c r="F11" s="73"/>
      <c r="G11" s="73"/>
      <c r="H11" s="73"/>
      <c r="I11" s="73"/>
      <c r="J11" s="73" t="s">
        <v>282</v>
      </c>
      <c r="K11" s="73"/>
      <c r="L11" s="73"/>
      <c r="M11" s="73"/>
      <c r="N11" s="73"/>
      <c r="O11" s="73"/>
      <c r="P11" s="63" t="s">
        <v>283</v>
      </c>
      <c r="Q11" s="73"/>
      <c r="R11" s="73"/>
      <c r="S11" s="73"/>
      <c r="T11" s="73"/>
      <c r="U11" s="73"/>
      <c r="Z11" s="40"/>
      <c r="AE11" s="40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</row>
    <row r="12">
      <c r="A12" s="63"/>
      <c r="B12" s="63"/>
      <c r="C12" s="6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</row>
    <row r="13" ht="39" customHeight="1">
      <c r="A13" s="63"/>
      <c r="B13" s="63"/>
      <c r="C13" s="63"/>
      <c r="D13" s="73" t="s">
        <v>126</v>
      </c>
      <c r="E13" s="73"/>
      <c r="F13" s="73"/>
      <c r="G13" s="73"/>
      <c r="H13" s="73"/>
      <c r="I13" s="73"/>
      <c r="J13" s="73" t="s">
        <v>126</v>
      </c>
      <c r="K13" s="73"/>
      <c r="L13" s="73"/>
      <c r="M13" s="73"/>
      <c r="N13" s="73"/>
      <c r="O13" s="73"/>
      <c r="P13" s="73" t="s">
        <v>126</v>
      </c>
      <c r="Q13" s="73"/>
      <c r="R13" s="73"/>
      <c r="S13" s="73"/>
      <c r="T13" s="73"/>
      <c r="U13" s="73"/>
      <c r="Z13" s="49"/>
      <c r="AA13" s="49"/>
      <c r="AB13" s="49"/>
      <c r="AC13" s="49"/>
      <c r="AD13" s="49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6"/>
      <c r="BK13" s="96"/>
      <c r="BL13" s="96"/>
      <c r="BM13" s="96"/>
      <c r="BN13" s="96"/>
      <c r="BO13" s="96"/>
      <c r="BP13" s="96"/>
    </row>
    <row r="14" ht="39" customHeight="1">
      <c r="A14" s="63"/>
      <c r="B14" s="173"/>
      <c r="C14" s="63"/>
      <c r="D14" s="75" t="s">
        <v>284</v>
      </c>
      <c r="E14" s="75" t="s">
        <v>109</v>
      </c>
      <c r="F14" s="75" t="s">
        <v>110</v>
      </c>
      <c r="G14" s="75" t="s">
        <v>246</v>
      </c>
      <c r="H14" s="75" t="s">
        <v>114</v>
      </c>
      <c r="I14" s="75" t="s">
        <v>115</v>
      </c>
      <c r="J14" s="75" t="s">
        <v>284</v>
      </c>
      <c r="K14" s="75" t="s">
        <v>109</v>
      </c>
      <c r="L14" s="75" t="s">
        <v>110</v>
      </c>
      <c r="M14" s="75" t="s">
        <v>246</v>
      </c>
      <c r="N14" s="75" t="s">
        <v>114</v>
      </c>
      <c r="O14" s="75" t="s">
        <v>115</v>
      </c>
      <c r="P14" s="75" t="s">
        <v>284</v>
      </c>
      <c r="Q14" s="75" t="s">
        <v>109</v>
      </c>
      <c r="R14" s="75" t="s">
        <v>110</v>
      </c>
      <c r="S14" s="75" t="s">
        <v>246</v>
      </c>
      <c r="T14" s="75" t="s">
        <v>114</v>
      </c>
      <c r="U14" s="75" t="s">
        <v>115</v>
      </c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6"/>
      <c r="BK14" s="96"/>
      <c r="BL14" s="96"/>
      <c r="BM14" s="96"/>
      <c r="BN14" s="96"/>
      <c r="BO14" s="96"/>
      <c r="BP14" s="96"/>
    </row>
    <row r="15" ht="16.5">
      <c r="A15" s="73">
        <v>1</v>
      </c>
      <c r="B15" s="73">
        <v>2</v>
      </c>
      <c r="C15" s="73">
        <v>3</v>
      </c>
      <c r="D15" s="83" t="s">
        <v>247</v>
      </c>
      <c r="E15" s="83" t="s">
        <v>248</v>
      </c>
      <c r="F15" s="83" t="s">
        <v>249</v>
      </c>
      <c r="G15" s="83" t="s">
        <v>250</v>
      </c>
      <c r="H15" s="83" t="s">
        <v>251</v>
      </c>
      <c r="I15" s="83" t="s">
        <v>252</v>
      </c>
      <c r="J15" s="83" t="s">
        <v>254</v>
      </c>
      <c r="K15" s="83" t="s">
        <v>255</v>
      </c>
      <c r="L15" s="83" t="s">
        <v>256</v>
      </c>
      <c r="M15" s="83" t="s">
        <v>257</v>
      </c>
      <c r="N15" s="83" t="s">
        <v>258</v>
      </c>
      <c r="O15" s="83" t="s">
        <v>259</v>
      </c>
      <c r="P15" s="83" t="s">
        <v>261</v>
      </c>
      <c r="Q15" s="83" t="s">
        <v>262</v>
      </c>
      <c r="R15" s="83" t="s">
        <v>263</v>
      </c>
      <c r="S15" s="83" t="s">
        <v>264</v>
      </c>
      <c r="T15" s="83" t="s">
        <v>265</v>
      </c>
      <c r="U15" s="83" t="s">
        <v>266</v>
      </c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</row>
    <row r="16">
      <c r="A16" s="160"/>
      <c r="B16" s="103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</row>
    <row r="18" ht="36" customHeight="1">
      <c r="A18" s="39" t="s">
        <v>54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</row>
    <row r="19" ht="42" customHeight="1">
      <c r="A19" s="39" t="s">
        <v>55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</row>
    <row r="20" ht="68.25" customHeight="1">
      <c r="A20" s="43" t="s">
        <v>78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</row>
    <row r="21" ht="33.75" customHeight="1">
      <c r="A21" s="43" t="s">
        <v>79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</row>
    <row r="22" ht="35.25" customHeight="1">
      <c r="A22" s="43" t="s">
        <v>285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</row>
    <row r="23" ht="18" customHeight="1">
      <c r="A23" s="43" t="s">
        <v>286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</row>
    <row r="24" ht="60.75" customHeight="1">
      <c r="A24" s="110" t="s">
        <v>116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</row>
  </sheetData>
  <mergeCells count="29">
    <mergeCell ref="A4:U4"/>
    <mergeCell ref="A5:U5"/>
    <mergeCell ref="A7:U7"/>
    <mergeCell ref="A8:U8"/>
    <mergeCell ref="A10:A14"/>
    <mergeCell ref="B10:B14"/>
    <mergeCell ref="C10:C14"/>
    <mergeCell ref="D10:U10"/>
    <mergeCell ref="D11:I12"/>
    <mergeCell ref="J11:O12"/>
    <mergeCell ref="P11:U12"/>
    <mergeCell ref="AO11:AU12"/>
    <mergeCell ref="AV11:BB12"/>
    <mergeCell ref="BC11:BI12"/>
    <mergeCell ref="BJ11:BP12"/>
    <mergeCell ref="D13:I13"/>
    <mergeCell ref="J13:O13"/>
    <mergeCell ref="P13:U13"/>
    <mergeCell ref="AO13:AU13"/>
    <mergeCell ref="AV13:BB13"/>
    <mergeCell ref="BC13:BI13"/>
    <mergeCell ref="BJ13:BP13"/>
    <mergeCell ref="A18:U18"/>
    <mergeCell ref="A19:U19"/>
    <mergeCell ref="A20:U20"/>
    <mergeCell ref="A21:U21"/>
    <mergeCell ref="A22:U22"/>
    <mergeCell ref="A23:U23"/>
    <mergeCell ref="A24:U24"/>
  </mergeCells>
  <printOptions headings="0" gridLines="0"/>
  <pageMargins left="0.70866141732283472" right="0.70866141732283472" top="0.74803149606299213" bottom="0.74803149606299213" header="0.31496062992125984" footer="0.31496062992125984"/>
  <pageSetup blackAndWhite="0" cellComments="none" copies="1" draft="0" errors="displayed" firstPageNumber="-1" fitToHeight="1" fitToWidth="1" horizontalDpi="600" orientation="landscape" pageOrder="downThenOver" paperSize="9" scale="34" useFirstPageNumber="0" usePrinterDefaults="1" verticalDpi="600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ONLYOFFICE/6.3.1.56</Application>
  <Company>Datanium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revision>3</cp:revision>
  <dcterms:created xsi:type="dcterms:W3CDTF">2009-07-27T10:10:26Z</dcterms:created>
  <dcterms:modified xsi:type="dcterms:W3CDTF">2023-10-18T13:17:41Z</dcterms:modified>
</cp:coreProperties>
</file>